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ВасильеваАО\Documents\Softros LAN Messenger\Маркова Мария Владимировна\Тариф\"/>
    </mc:Choice>
  </mc:AlternateContent>
  <xr:revisionPtr revIDLastSave="0" documentId="13_ncr:1_{5037273F-F21A-4D61-8967-DFF4E1BE5A5C}" xr6:coauthVersionLast="45" xr6:coauthVersionMax="45" xr10:uidLastSave="{00000000-0000-0000-0000-000000000000}"/>
  <bookViews>
    <workbookView xWindow="1140" yWindow="1140" windowWidth="14400" windowHeight="7440" activeTab="4" xr2:uid="{00000000-000D-0000-FFFF-FFFF00000000}"/>
  </bookViews>
  <sheets>
    <sheet name="2019-23" sheetId="1" r:id="rId1"/>
    <sheet name="2020-23" sheetId="2" r:id="rId2"/>
    <sheet name="2022-23 (2)" sheetId="3" r:id="rId3"/>
    <sheet name="2022 дек-2023" sheetId="4" r:id="rId4"/>
    <sheet name="2024" sheetId="6" r:id="rId5"/>
  </sheets>
  <definedNames>
    <definedName name="_xlnm.Print_Area" localSheetId="0">'2019-23'!$A$1:$G$54</definedName>
    <definedName name="_xlnm.Print_Area" localSheetId="1">'2020-23'!$A$1:$L$56</definedName>
    <definedName name="_xlnm.Print_Area" localSheetId="3">'2022 дек-2023'!$A$1:$G$54</definedName>
    <definedName name="_xlnm.Print_Area" localSheetId="2">'2022-23 (2)'!$A$1:$G$54</definedName>
    <definedName name="_xlnm.Print_Area" localSheetId="4">'2024'!$A$1:$O$55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3" i="6" l="1"/>
  <c r="D41" i="6" l="1"/>
  <c r="C53" i="6"/>
  <c r="C49" i="6"/>
  <c r="C45" i="6"/>
  <c r="C47" i="6" s="1"/>
  <c r="C41" i="6"/>
  <c r="B32" i="6"/>
  <c r="E34" i="6" s="1"/>
  <c r="D35" i="6"/>
  <c r="P14" i="6"/>
  <c r="N14" i="6"/>
  <c r="L14" i="6"/>
  <c r="J14" i="6"/>
  <c r="P12" i="6"/>
  <c r="N12" i="6"/>
  <c r="L12" i="6"/>
  <c r="J12" i="6"/>
  <c r="P9" i="6"/>
  <c r="P11" i="6"/>
  <c r="N9" i="6"/>
  <c r="N11" i="6"/>
  <c r="L9" i="6"/>
  <c r="L11" i="6"/>
  <c r="J9" i="6"/>
  <c r="J11" i="6"/>
  <c r="P8" i="6"/>
  <c r="N8" i="6"/>
  <c r="L8" i="6"/>
  <c r="J8" i="6"/>
  <c r="P6" i="6"/>
  <c r="N6" i="6"/>
  <c r="L6" i="6"/>
  <c r="J6" i="6"/>
  <c r="P16" i="6"/>
  <c r="P18" i="6"/>
  <c r="N18" i="6"/>
  <c r="N16" i="6"/>
  <c r="L18" i="6"/>
  <c r="L16" i="6"/>
  <c r="J18" i="6"/>
  <c r="J16" i="6"/>
  <c r="F55" i="6"/>
  <c r="F54" i="6"/>
  <c r="D53" i="6"/>
  <c r="F52" i="6"/>
  <c r="D52" i="6"/>
  <c r="C52" i="6"/>
  <c r="D51" i="6"/>
  <c r="D50" i="6"/>
  <c r="D49" i="6"/>
  <c r="F48" i="6"/>
  <c r="D48" i="6"/>
  <c r="C48" i="6"/>
  <c r="D47" i="6"/>
  <c r="F46" i="6"/>
  <c r="D46" i="6"/>
  <c r="C46" i="6"/>
  <c r="D45" i="6"/>
  <c r="F44" i="6"/>
  <c r="D44" i="6"/>
  <c r="C44" i="6"/>
  <c r="D43" i="6"/>
  <c r="D42" i="6"/>
  <c r="F40" i="6"/>
  <c r="D40" i="6"/>
  <c r="C40" i="6"/>
  <c r="G35" i="6"/>
  <c r="F35" i="6"/>
  <c r="E35" i="6"/>
  <c r="C35" i="6"/>
  <c r="G33" i="6"/>
  <c r="F33" i="6"/>
  <c r="E33" i="6"/>
  <c r="C33" i="6"/>
  <c r="G29" i="6"/>
  <c r="F29" i="6"/>
  <c r="E29" i="6"/>
  <c r="D29" i="6"/>
  <c r="C29" i="6"/>
  <c r="B28" i="6"/>
  <c r="C30" i="6" s="1"/>
  <c r="H20" i="6"/>
  <c r="J20" i="6" s="1"/>
  <c r="L20" i="6" s="1"/>
  <c r="N20" i="6" s="1"/>
  <c r="P20" i="6" s="1"/>
  <c r="G30" i="6" l="1"/>
  <c r="D30" i="6"/>
  <c r="E30" i="6"/>
  <c r="F30" i="6"/>
  <c r="F34" i="6"/>
  <c r="G34" i="6"/>
  <c r="C34" i="6"/>
  <c r="D34" i="6"/>
  <c r="C39" i="4"/>
  <c r="C40" i="4"/>
  <c r="C52" i="4" l="1"/>
  <c r="C51" i="4"/>
  <c r="C48" i="4"/>
  <c r="C47" i="4"/>
  <c r="C46" i="4"/>
  <c r="C45" i="4"/>
  <c r="C44" i="4"/>
  <c r="C43" i="4"/>
  <c r="B31" i="4" l="1"/>
  <c r="B27" i="4"/>
  <c r="D54" i="4" l="1"/>
  <c r="D53" i="4"/>
  <c r="D52" i="4"/>
  <c r="F51" i="4"/>
  <c r="D51" i="4"/>
  <c r="D50" i="4"/>
  <c r="D49" i="4"/>
  <c r="D48" i="4"/>
  <c r="F47" i="4"/>
  <c r="D47" i="4"/>
  <c r="D46" i="4"/>
  <c r="F45" i="4"/>
  <c r="D45" i="4"/>
  <c r="D44" i="4"/>
  <c r="F43" i="4"/>
  <c r="D43" i="4"/>
  <c r="D42" i="4"/>
  <c r="D41" i="4"/>
  <c r="D40" i="4"/>
  <c r="F39" i="4"/>
  <c r="D39" i="4"/>
  <c r="G34" i="4"/>
  <c r="F34" i="4"/>
  <c r="E34" i="4"/>
  <c r="D34" i="4"/>
  <c r="C34" i="4"/>
  <c r="D33" i="4"/>
  <c r="G32" i="4"/>
  <c r="F32" i="4"/>
  <c r="E32" i="4"/>
  <c r="D32" i="4"/>
  <c r="C32" i="4"/>
  <c r="G33" i="4"/>
  <c r="G29" i="4"/>
  <c r="C29" i="4"/>
  <c r="G28" i="4"/>
  <c r="F28" i="4"/>
  <c r="E28" i="4"/>
  <c r="D28" i="4"/>
  <c r="C28" i="4"/>
  <c r="F29" i="4"/>
  <c r="F19" i="4"/>
  <c r="D29" i="4" l="1"/>
  <c r="E33" i="4"/>
  <c r="E29" i="4"/>
  <c r="F33" i="4"/>
  <c r="C33" i="4"/>
  <c r="C52" i="3" l="1"/>
  <c r="C51" i="3"/>
  <c r="C48" i="3"/>
  <c r="C47" i="3"/>
  <c r="C46" i="3"/>
  <c r="C45" i="3"/>
  <c r="C44" i="3"/>
  <c r="C43" i="3"/>
  <c r="C40" i="3"/>
  <c r="C39" i="3"/>
  <c r="B31" i="3"/>
  <c r="B27" i="3"/>
  <c r="D54" i="3" l="1"/>
  <c r="D53" i="3"/>
  <c r="D52" i="3"/>
  <c r="F51" i="3"/>
  <c r="D51" i="3"/>
  <c r="D50" i="3"/>
  <c r="C50" i="3"/>
  <c r="D49" i="3"/>
  <c r="C49" i="3"/>
  <c r="D48" i="3"/>
  <c r="F47" i="3"/>
  <c r="D47" i="3"/>
  <c r="D46" i="3"/>
  <c r="F45" i="3"/>
  <c r="D45" i="3"/>
  <c r="D44" i="3"/>
  <c r="F43" i="3"/>
  <c r="D43" i="3"/>
  <c r="D42" i="3"/>
  <c r="C42" i="3"/>
  <c r="D41" i="3"/>
  <c r="C41" i="3"/>
  <c r="D40" i="3"/>
  <c r="F39" i="3"/>
  <c r="D39" i="3"/>
  <c r="G34" i="3"/>
  <c r="F34" i="3"/>
  <c r="E34" i="3"/>
  <c r="D34" i="3"/>
  <c r="C34" i="3"/>
  <c r="G32" i="3"/>
  <c r="F32" i="3"/>
  <c r="E32" i="3"/>
  <c r="D32" i="3"/>
  <c r="C32" i="3"/>
  <c r="E33" i="3"/>
  <c r="G28" i="3"/>
  <c r="F28" i="3"/>
  <c r="E28" i="3"/>
  <c r="D28" i="3"/>
  <c r="C28" i="3"/>
  <c r="F20" i="3"/>
  <c r="F19" i="3"/>
  <c r="F17" i="3"/>
  <c r="F16" i="3"/>
  <c r="F15" i="3"/>
  <c r="F14" i="3"/>
  <c r="F13" i="3"/>
  <c r="F12" i="3"/>
  <c r="F11" i="3"/>
  <c r="F10" i="3"/>
  <c r="F8" i="3"/>
  <c r="F7" i="3"/>
  <c r="F6" i="3"/>
  <c r="F5" i="3"/>
  <c r="G33" i="3" l="1"/>
  <c r="C33" i="3"/>
  <c r="F33" i="3"/>
  <c r="D29" i="3"/>
  <c r="G29" i="3"/>
  <c r="C29" i="3"/>
  <c r="F29" i="3"/>
  <c r="E29" i="3"/>
  <c r="D33" i="3"/>
  <c r="F17" i="2"/>
  <c r="G32" i="2" l="1"/>
  <c r="F32" i="2"/>
  <c r="E32" i="2"/>
  <c r="D32" i="2"/>
  <c r="C32" i="2"/>
  <c r="D28" i="2"/>
  <c r="E28" i="2"/>
  <c r="F28" i="2"/>
  <c r="G28" i="2"/>
  <c r="C28" i="2"/>
  <c r="F51" i="2" l="1"/>
  <c r="F47" i="2"/>
  <c r="F45" i="2"/>
  <c r="F43" i="2"/>
  <c r="F39" i="2"/>
  <c r="D34" i="2"/>
  <c r="E34" i="2"/>
  <c r="F34" i="2"/>
  <c r="G34" i="2"/>
  <c r="C34" i="2"/>
  <c r="D39" i="2"/>
  <c r="C40" i="2"/>
  <c r="B31" i="2"/>
  <c r="C33" i="2" l="1"/>
  <c r="G33" i="2"/>
  <c r="F33" i="2"/>
  <c r="D33" i="2"/>
  <c r="E33" i="2"/>
  <c r="D54" i="2"/>
  <c r="D53" i="2"/>
  <c r="D52" i="2"/>
  <c r="D51" i="2"/>
  <c r="D50" i="2"/>
  <c r="D49" i="2"/>
  <c r="D48" i="2"/>
  <c r="D47" i="2"/>
  <c r="D46" i="2"/>
  <c r="D45" i="2"/>
  <c r="D44" i="2"/>
  <c r="D43" i="2"/>
  <c r="E42" i="2"/>
  <c r="D42" i="2" s="1"/>
  <c r="E41" i="2"/>
  <c r="D41" i="2" s="1"/>
  <c r="D40" i="2"/>
  <c r="C52" i="2" l="1"/>
  <c r="C51" i="2"/>
  <c r="C50" i="2"/>
  <c r="C49" i="2"/>
  <c r="C48" i="2"/>
  <c r="C47" i="2"/>
  <c r="C46" i="2"/>
  <c r="C45" i="2"/>
  <c r="C44" i="2"/>
  <c r="C43" i="2"/>
  <c r="D13" i="2"/>
  <c r="J13" i="2" s="1"/>
  <c r="C42" i="2"/>
  <c r="C41" i="2"/>
  <c r="J20" i="2"/>
  <c r="H20" i="2"/>
  <c r="F20" i="2"/>
  <c r="J19" i="2"/>
  <c r="H19" i="2"/>
  <c r="F19" i="2"/>
  <c r="J17" i="2"/>
  <c r="H17" i="2"/>
  <c r="L17" i="2" s="1"/>
  <c r="J16" i="2"/>
  <c r="H16" i="2"/>
  <c r="L16" i="2" s="1"/>
  <c r="F16" i="2"/>
  <c r="J15" i="2"/>
  <c r="J14" i="2"/>
  <c r="H14" i="2"/>
  <c r="L14" i="2" s="1"/>
  <c r="F14" i="2"/>
  <c r="J12" i="2"/>
  <c r="H12" i="2"/>
  <c r="L12" i="2" s="1"/>
  <c r="F12" i="2"/>
  <c r="J11" i="2"/>
  <c r="H11" i="2"/>
  <c r="L11" i="2" s="1"/>
  <c r="F11" i="2"/>
  <c r="J10" i="2"/>
  <c r="J8" i="2"/>
  <c r="H8" i="2"/>
  <c r="L8" i="2" s="1"/>
  <c r="F8" i="2"/>
  <c r="C39" i="2" s="1"/>
  <c r="J7" i="2"/>
  <c r="J6" i="2"/>
  <c r="H6" i="2"/>
  <c r="L6" i="2" s="1"/>
  <c r="F6" i="2"/>
  <c r="B27" i="2" s="1"/>
  <c r="F29" i="2" s="1"/>
  <c r="J5" i="2"/>
  <c r="G29" i="2" l="1"/>
  <c r="E29" i="2"/>
  <c r="C29" i="2"/>
  <c r="D29" i="2"/>
  <c r="E54" i="1"/>
  <c r="C54" i="1"/>
  <c r="D53" i="1"/>
  <c r="E53" i="1" s="1"/>
  <c r="E52" i="1"/>
  <c r="C52" i="1"/>
  <c r="D51" i="1"/>
  <c r="E51" i="1" s="1"/>
  <c r="C51" i="1"/>
  <c r="E50" i="1"/>
  <c r="C50" i="1"/>
  <c r="E49" i="1"/>
  <c r="E48" i="1"/>
  <c r="C48" i="1"/>
  <c r="D47" i="1"/>
  <c r="E47" i="1" s="1"/>
  <c r="E46" i="1"/>
  <c r="C46" i="1"/>
  <c r="D45" i="1"/>
  <c r="E45" i="1" s="1"/>
  <c r="E44" i="1"/>
  <c r="C44" i="1"/>
  <c r="D43" i="1"/>
  <c r="E43" i="1" s="1"/>
  <c r="D42" i="1"/>
  <c r="E42" i="1" s="1"/>
  <c r="C42" i="1"/>
  <c r="D41" i="1"/>
  <c r="E41" i="1" s="1"/>
  <c r="C41" i="1"/>
  <c r="E40" i="1"/>
  <c r="C40" i="1"/>
  <c r="D39" i="1"/>
  <c r="E39" i="1" s="1"/>
  <c r="B32" i="1"/>
  <c r="G33" i="1" s="1"/>
  <c r="G29" i="1"/>
  <c r="G30" i="1" s="1"/>
  <c r="F29" i="1"/>
  <c r="F30" i="1" s="1"/>
  <c r="E29" i="1"/>
  <c r="E30" i="1" s="1"/>
  <c r="D29" i="1"/>
  <c r="D30" i="1" s="1"/>
  <c r="C29" i="1"/>
  <c r="C30" i="1" s="1"/>
  <c r="N22" i="1"/>
  <c r="L22" i="1"/>
  <c r="J22" i="1"/>
  <c r="H22" i="1"/>
  <c r="N21" i="1"/>
  <c r="L21" i="1"/>
  <c r="J21" i="1"/>
  <c r="H21" i="1"/>
  <c r="N19" i="1"/>
  <c r="L19" i="1"/>
  <c r="J19" i="1"/>
  <c r="H19" i="1"/>
  <c r="F19" i="1"/>
  <c r="N18" i="1"/>
  <c r="L18" i="1"/>
  <c r="J18" i="1"/>
  <c r="H18" i="1"/>
  <c r="F18" i="1"/>
  <c r="C43" i="1" s="1"/>
  <c r="N17" i="1"/>
  <c r="L17" i="1"/>
  <c r="J17" i="1"/>
  <c r="H17" i="1"/>
  <c r="F17" i="1"/>
  <c r="C45" i="1" s="1"/>
  <c r="H16" i="1"/>
  <c r="J16" i="1" s="1"/>
  <c r="L16" i="1" s="1"/>
  <c r="N16" i="1" s="1"/>
  <c r="N15" i="1"/>
  <c r="L15" i="1"/>
  <c r="J15" i="1"/>
  <c r="H15" i="1"/>
  <c r="F15" i="1"/>
  <c r="C47" i="1" s="1"/>
  <c r="H14" i="1"/>
  <c r="J14" i="1" s="1"/>
  <c r="L14" i="1" s="1"/>
  <c r="N14" i="1" s="1"/>
  <c r="N13" i="1"/>
  <c r="L13" i="1"/>
  <c r="J13" i="1"/>
  <c r="H13" i="1"/>
  <c r="N12" i="1"/>
  <c r="L12" i="1"/>
  <c r="J12" i="1"/>
  <c r="H12" i="1"/>
  <c r="F12" i="1"/>
  <c r="C49" i="1" s="1"/>
  <c r="F11" i="1"/>
  <c r="C53" i="1" s="1"/>
  <c r="H10" i="1"/>
  <c r="J10" i="1" s="1"/>
  <c r="L10" i="1" s="1"/>
  <c r="N10" i="1" s="1"/>
  <c r="N8" i="1"/>
  <c r="L8" i="1"/>
  <c r="J8" i="1"/>
  <c r="H8" i="1"/>
  <c r="F8" i="1"/>
  <c r="C39" i="1" s="1"/>
  <c r="H7" i="1"/>
  <c r="J7" i="1" s="1"/>
  <c r="L7" i="1" s="1"/>
  <c r="N7" i="1" s="1"/>
  <c r="N6" i="1"/>
  <c r="L6" i="1"/>
  <c r="J6" i="1"/>
  <c r="H6" i="1"/>
  <c r="F6" i="1"/>
  <c r="B29" i="1" s="1"/>
  <c r="H5" i="1"/>
  <c r="J5" i="1" s="1"/>
  <c r="L5" i="1" s="1"/>
  <c r="N5" i="1" s="1"/>
  <c r="D33" i="1" l="1"/>
  <c r="E33" i="1"/>
  <c r="F33" i="1"/>
  <c r="C33" i="1"/>
</calcChain>
</file>

<file path=xl/sharedStrings.xml><?xml version="1.0" encoding="utf-8"?>
<sst xmlns="http://schemas.openxmlformats.org/spreadsheetml/2006/main" count="483" uniqueCount="102">
  <si>
    <t>Реестр цен (тарифов) на продукцию (услуги) ООО "Ленское ПТЭС" на 2018 год</t>
  </si>
  <si>
    <t>Наименование</t>
  </si>
  <si>
    <t>ед.изм.</t>
  </si>
  <si>
    <t>1 полугодие</t>
  </si>
  <si>
    <t>2 полугодия</t>
  </si>
  <si>
    <t>Постановление ГКЦ РЭК</t>
  </si>
  <si>
    <t>№382  от 03.08.17</t>
  </si>
  <si>
    <t>№143  от 13.12.18</t>
  </si>
  <si>
    <t>Тепловая энергия</t>
  </si>
  <si>
    <t>руб/Гкал</t>
  </si>
  <si>
    <t>№309  от 02.08.17</t>
  </si>
  <si>
    <t>№144  от 13.12.18</t>
  </si>
  <si>
    <t>Холодное водоснабжение</t>
  </si>
  <si>
    <t>город</t>
  </si>
  <si>
    <t>руб/м3</t>
  </si>
  <si>
    <t>п.Дорожный</t>
  </si>
  <si>
    <t>руб/м4</t>
  </si>
  <si>
    <t>№346  от 02.08.17</t>
  </si>
  <si>
    <t>№145  от 13.12.18</t>
  </si>
  <si>
    <t>Водоотведение</t>
  </si>
  <si>
    <t>мкр. Алроса ББО</t>
  </si>
  <si>
    <t>ОС</t>
  </si>
  <si>
    <t>КНС</t>
  </si>
  <si>
    <t>№211  от 18.12.18</t>
  </si>
  <si>
    <t>Вывоз  ЖБО</t>
  </si>
  <si>
    <t>№432  от 03.08.17</t>
  </si>
  <si>
    <t>№177/1  от 17.12.18</t>
  </si>
  <si>
    <t>Горячее водоснабжение</t>
  </si>
  <si>
    <t>ЗСТ</t>
  </si>
  <si>
    <t>ОСТ</t>
  </si>
  <si>
    <t xml:space="preserve">Приказ ООО "Ленское ПТЭС" </t>
  </si>
  <si>
    <t>Прачка</t>
  </si>
  <si>
    <t>руб/кг</t>
  </si>
  <si>
    <t>Хим.очищенная вода</t>
  </si>
  <si>
    <t>Уровень платы граждан за услуги отопления на  2018 года</t>
  </si>
  <si>
    <t>Период оказания услуг</t>
  </si>
  <si>
    <t>Экономически обоснованный тариф руб./Гкал (без НДС)</t>
  </si>
  <si>
    <t>Тариф для населения, в руб. за 1 Гкал</t>
  </si>
  <si>
    <t>1 этажный дом</t>
  </si>
  <si>
    <t>2х этажный дом</t>
  </si>
  <si>
    <t xml:space="preserve">3ех этажный дом </t>
  </si>
  <si>
    <t>4ех этажный дом</t>
  </si>
  <si>
    <t>5ти этажный дом и выше</t>
  </si>
  <si>
    <t>Приказ ГКЦ РЭК об установлении уровня платы граждан за услуги ООО "Ленское ПТЭС" № 41 от 06.04.2016</t>
  </si>
  <si>
    <t>Теплоэнергия</t>
  </si>
  <si>
    <t>Уровень платы населения %</t>
  </si>
  <si>
    <t>Приказ ГКЦ РЭК об установлении уровня платы граждан за услуги ООО "Ленское ПТЭС" № 56 от 29.05.2017</t>
  </si>
  <si>
    <t>Уровень платы граждан за услуги водоснабжения и водоотведения 2018 год постановление №56 от 29.05.2017, №68 от 14.06.2018</t>
  </si>
  <si>
    <t>Вид услуг</t>
  </si>
  <si>
    <t>Тариф для населения, руб.  за 1м3                             (без НДС)</t>
  </si>
  <si>
    <t>с НДС</t>
  </si>
  <si>
    <t>ХВС</t>
  </si>
  <si>
    <t>2 полугодие</t>
  </si>
  <si>
    <t>ХВС п.Дорожный</t>
  </si>
  <si>
    <t>ГВС ЗСТ</t>
  </si>
  <si>
    <t>ГВС ОСТ</t>
  </si>
  <si>
    <t>Вывоз жбо</t>
  </si>
  <si>
    <t>Очисные сооружения</t>
  </si>
  <si>
    <t>мкр.Алроса ББО</t>
  </si>
  <si>
    <t>№164 от 10.12.2019</t>
  </si>
  <si>
    <t>№163 от 10.12.2019</t>
  </si>
  <si>
    <t>№162 от 10.12.2019</t>
  </si>
  <si>
    <t>ЦВО</t>
  </si>
  <si>
    <t>№207 от 16.12.2019</t>
  </si>
  <si>
    <t>Реестр цен (тарифов) на продукцию (услуги) ООО "Ленское ПТЭС" на 2020 год</t>
  </si>
  <si>
    <t>Уровень платы граждан за услуги отопления на  2021 года</t>
  </si>
  <si>
    <t>Приказ ГКЦ РЭК об установлении уровня платы граждан за услуги ООО "Ленское ПТЭС" № 91 от 18.06.2021</t>
  </si>
  <si>
    <t>№ 218  от 08.12.2020</t>
  </si>
  <si>
    <t>№ 219  от 08.12.2020</t>
  </si>
  <si>
    <t>№ 220  от 08.12.2020</t>
  </si>
  <si>
    <t>№ 291  от 17.12.2020</t>
  </si>
  <si>
    <t>Приказ ГКЦ РЭК об установлении уровня платы граждан за услуги ООО "Ленское ПТЭС"  № 59 от 17.06.2020</t>
  </si>
  <si>
    <t>Уровень платы граждан за услуги водоснабжения и водоотведения 2020 год постановление  № 59 от 17.06.2020, № 91 от 18.06.2021</t>
  </si>
  <si>
    <t>рост к предыд п/г</t>
  </si>
  <si>
    <t>Без НДС</t>
  </si>
  <si>
    <t>№204  от 03.12.21</t>
  </si>
  <si>
    <t>№205  от 03.12.21</t>
  </si>
  <si>
    <t>№206  от 03.12.21</t>
  </si>
  <si>
    <t>№283  от 16.12.21</t>
  </si>
  <si>
    <t>Уровень платы граждан за услуги водоснабжения и водоотведения 2022 год постановление  №  № 91 от 18.06.2021</t>
  </si>
  <si>
    <t>Уровень платы граждан за услуги отопления на  2022 года</t>
  </si>
  <si>
    <t>Реестр цен (тарифов) на продукцию (услуги) ООО "Ленское ПТЭС" на 2022 год</t>
  </si>
  <si>
    <t>I роста</t>
  </si>
  <si>
    <t>декабрь</t>
  </si>
  <si>
    <t>№252  от 21.11.22</t>
  </si>
  <si>
    <t>№264  от 21.11.22</t>
  </si>
  <si>
    <t>№263  от 03.12.22</t>
  </si>
  <si>
    <t>2 полугодие и декабрь</t>
  </si>
  <si>
    <t>Приказ ГКЦ РЭК об установлении уровня платы граждан за услуги ООО "Ленское ПТЭС" № 182 от 17.11.2022</t>
  </si>
  <si>
    <t>Уровень платы граждан за услуги водоснабжения и водоотведения 2022 год постановление  №  № 182 от 17.11.2022</t>
  </si>
  <si>
    <t>№ 269 от 22.11.2022</t>
  </si>
  <si>
    <t>№ 317 от 25.11.2022</t>
  </si>
  <si>
    <t>Реестр цен (тарифов) на продукцию (услуги) ООО "Ленское ПТЭС" на 2024 год</t>
  </si>
  <si>
    <t>№204  от 03.12.19</t>
  </si>
  <si>
    <t>№258 от 27.12.2023</t>
  </si>
  <si>
    <t>№5 от 15.01.2024</t>
  </si>
  <si>
    <t xml:space="preserve"> №154 от 15.12.2023</t>
  </si>
  <si>
    <t xml:space="preserve"> №153 от 15.12.2023</t>
  </si>
  <si>
    <t xml:space="preserve"> №142 от 13.12.2023</t>
  </si>
  <si>
    <t>Уровень платы граждан за услуги отопления на  2024 год</t>
  </si>
  <si>
    <t>Уровень платы граждан за услуги водоснабжения и водоотведения 2024 год постановление  №  № 182 от 17.11.2022,  № 77 от 20.06.2024</t>
  </si>
  <si>
    <t>Приказ ГКЦ РЭК об установлении уровня платы граждан за услуги ООО "Ленское ПТЭС"  № 77 от 20.06.2024г.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</si>
</sst>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4" xfId="0" applyFont="1" applyBorder="1" applyAlignment="1">
      <alignment horizontal="center" vertical="center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vertical="center"/>
    </xf>
    <xf numFmtId="0" fontId="0" fillId="0" borderId="4" xfId="0" applyBorder="1"/>
    <xf numFmtId="0" fontId="0" fillId="0" borderId="10" xfId="0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4" xfId="0" applyBorder="1" applyAlignment="1">
      <alignment vertical="center"/>
    </xf>
    <xf numFmtId="0" fontId="1" fillId="0" borderId="0" xfId="0" applyFont="1"/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4" xfId="0" applyBorder="1" applyAlignment="1">
      <alignment horizontal="center"/>
    </xf>
    <xf numFmtId="2" fontId="0" fillId="2" borderId="4" xfId="0" applyNumberFormat="1" applyFill="1" applyBorder="1"/>
    <xf numFmtId="0" fontId="0" fillId="0" borderId="5" xfId="0" applyBorder="1" applyAlignment="1"/>
    <xf numFmtId="0" fontId="0" fillId="0" borderId="6" xfId="0" applyBorder="1" applyAlignment="1"/>
    <xf numFmtId="2" fontId="0" fillId="0" borderId="4" xfId="0" applyNumberFormat="1" applyBorder="1"/>
    <xf numFmtId="2" fontId="0" fillId="0" borderId="4" xfId="0" applyNumberFormat="1" applyBorder="1" applyAlignment="1">
      <alignment horizontal="center"/>
    </xf>
    <xf numFmtId="0" fontId="0" fillId="0" borderId="0" xfId="0" applyAlignment="1"/>
    <xf numFmtId="0" fontId="1" fillId="0" borderId="13" xfId="0" applyFont="1" applyBorder="1" applyAlignment="1">
      <alignment horizontal="center" wrapText="1"/>
    </xf>
    <xf numFmtId="0" fontId="0" fillId="0" borderId="0" xfId="0" applyBorder="1" applyAlignment="1"/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  <xf numFmtId="0" fontId="0" fillId="2" borderId="18" xfId="0" applyFill="1" applyBorder="1"/>
    <xf numFmtId="2" fontId="0" fillId="2" borderId="19" xfId="0" applyNumberFormat="1" applyFill="1" applyBorder="1" applyAlignment="1">
      <alignment horizontal="right"/>
    </xf>
    <xf numFmtId="2" fontId="0" fillId="0" borderId="0" xfId="0" applyNumberFormat="1"/>
    <xf numFmtId="4" fontId="0" fillId="2" borderId="18" xfId="0" applyNumberFormat="1" applyFill="1" applyBorder="1"/>
    <xf numFmtId="0" fontId="0" fillId="2" borderId="18" xfId="0" applyFill="1" applyBorder="1" applyAlignment="1"/>
    <xf numFmtId="2" fontId="0" fillId="2" borderId="18" xfId="0" applyNumberFormat="1" applyFill="1" applyBorder="1"/>
    <xf numFmtId="2" fontId="0" fillId="2" borderId="20" xfId="0" applyNumberFormat="1" applyFill="1" applyBorder="1" applyAlignment="1">
      <alignment horizontal="right"/>
    </xf>
    <xf numFmtId="0" fontId="0" fillId="2" borderId="21" xfId="0" applyFill="1" applyBorder="1"/>
    <xf numFmtId="0" fontId="0" fillId="0" borderId="23" xfId="0" applyBorder="1" applyAlignment="1">
      <alignment horizontal="center"/>
    </xf>
    <xf numFmtId="0" fontId="0" fillId="0" borderId="23" xfId="0" applyBorder="1"/>
    <xf numFmtId="2" fontId="0" fillId="2" borderId="24" xfId="0" applyNumberFormat="1" applyFill="1" applyBorder="1" applyAlignment="1">
      <alignment horizontal="right"/>
    </xf>
    <xf numFmtId="0" fontId="0" fillId="0" borderId="0" xfId="0" applyBorder="1"/>
    <xf numFmtId="4" fontId="0" fillId="0" borderId="0" xfId="0" applyNumberFormat="1" applyBorder="1"/>
    <xf numFmtId="4" fontId="0" fillId="0" borderId="0" xfId="0" applyNumberFormat="1" applyBorder="1" applyAlignment="1">
      <alignment horizontal="center"/>
    </xf>
    <xf numFmtId="2" fontId="0" fillId="2" borderId="18" xfId="0" applyNumberFormat="1" applyFill="1" applyBorder="1" applyAlignment="1"/>
    <xf numFmtId="0" fontId="0" fillId="0" borderId="27" xfId="0" applyBorder="1" applyAlignment="1">
      <alignment horizontal="center"/>
    </xf>
    <xf numFmtId="0" fontId="0" fillId="2" borderId="28" xfId="0" applyFill="1" applyBorder="1"/>
    <xf numFmtId="2" fontId="0" fillId="2" borderId="23" xfId="0" applyNumberFormat="1" applyFill="1" applyBorder="1"/>
    <xf numFmtId="0" fontId="1" fillId="0" borderId="4" xfId="0" applyFont="1" applyBorder="1" applyAlignment="1">
      <alignment horizontal="center"/>
    </xf>
    <xf numFmtId="2" fontId="0" fillId="2" borderId="29" xfId="0" applyNumberFormat="1" applyFill="1" applyBorder="1" applyAlignment="1">
      <alignment horizontal="right"/>
    </xf>
    <xf numFmtId="2" fontId="0" fillId="2" borderId="30" xfId="0" applyNumberFormat="1" applyFill="1" applyBorder="1" applyAlignment="1">
      <alignment horizontal="right"/>
    </xf>
    <xf numFmtId="0" fontId="0" fillId="0" borderId="4" xfId="0" applyBorder="1" applyAlignment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4" xfId="0" applyBorder="1" applyAlignment="1">
      <alignment horizontal="left"/>
    </xf>
    <xf numFmtId="0" fontId="1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64" fontId="0" fillId="0" borderId="4" xfId="0" applyNumberForma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/>
    <xf numFmtId="0" fontId="1" fillId="0" borderId="6" xfId="0" applyFont="1" applyBorder="1" applyAlignment="1"/>
    <xf numFmtId="2" fontId="0" fillId="0" borderId="5" xfId="0" applyNumberForma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/>
    <xf numFmtId="0" fontId="0" fillId="0" borderId="2" xfId="0" applyBorder="1"/>
    <xf numFmtId="0" fontId="0" fillId="0" borderId="7" xfId="0" applyBorder="1"/>
    <xf numFmtId="0" fontId="0" fillId="0" borderId="31" xfId="0" applyBorder="1"/>
    <xf numFmtId="0" fontId="1" fillId="0" borderId="5" xfId="0" applyFont="1" applyBorder="1"/>
    <xf numFmtId="0" fontId="1" fillId="0" borderId="6" xfId="0" applyFont="1" applyBorder="1" applyAlignment="1">
      <alignment vertical="center" wrapText="1"/>
    </xf>
    <xf numFmtId="0" fontId="1" fillId="0" borderId="9" xfId="0" applyFont="1" applyBorder="1" applyAlignment="1"/>
    <xf numFmtId="0" fontId="1" fillId="0" borderId="4" xfId="0" applyFont="1" applyBorder="1" applyAlignment="1"/>
    <xf numFmtId="0" fontId="1" fillId="0" borderId="5" xfId="0" applyFont="1" applyBorder="1" applyAlignment="1">
      <alignment horizontal="center" vertical="center"/>
    </xf>
    <xf numFmtId="0" fontId="1" fillId="0" borderId="0" xfId="0" applyFont="1" applyBorder="1" applyAlignment="1"/>
    <xf numFmtId="0" fontId="1" fillId="0" borderId="0" xfId="0" applyFont="1" applyAlignment="1">
      <alignment horizontal="center"/>
    </xf>
    <xf numFmtId="2" fontId="1" fillId="3" borderId="4" xfId="0" applyNumberFormat="1" applyFont="1" applyFill="1" applyBorder="1"/>
    <xf numFmtId="0" fontId="0" fillId="3" borderId="4" xfId="0" applyFill="1" applyBorder="1"/>
    <xf numFmtId="0" fontId="0" fillId="3" borderId="18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2" fontId="1" fillId="3" borderId="0" xfId="0" applyNumberFormat="1" applyFont="1" applyFill="1"/>
    <xf numFmtId="0" fontId="1" fillId="2" borderId="17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2" borderId="17" xfId="0" applyFont="1" applyFill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9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2" fontId="0" fillId="0" borderId="10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1" fillId="0" borderId="4" xfId="0" applyNumberFormat="1" applyFont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56"/>
  <sheetViews>
    <sheetView zoomScaleNormal="100" zoomScaleSheetLayoutView="100" workbookViewId="0">
      <selection activeCell="F16" sqref="F16:G16"/>
    </sheetView>
  </sheetViews>
  <sheetFormatPr defaultRowHeight="14.5" x14ac:dyDescent="0.35"/>
  <cols>
    <col min="1" max="1" width="20.81640625" customWidth="1"/>
    <col min="2" max="2" width="16.26953125" customWidth="1"/>
    <col min="3" max="3" width="11.26953125" customWidth="1"/>
    <col min="4" max="4" width="14.54296875" customWidth="1"/>
    <col min="5" max="6" width="14" customWidth="1"/>
    <col min="7" max="7" width="13.54296875" customWidth="1"/>
    <col min="8" max="8" width="12.26953125" bestFit="1" customWidth="1"/>
    <col min="9" max="9" width="12.1796875" bestFit="1" customWidth="1"/>
    <col min="10" max="10" width="12.26953125" bestFit="1" customWidth="1"/>
    <col min="11" max="11" width="12.1796875" bestFit="1" customWidth="1"/>
    <col min="12" max="12" width="12.26953125" bestFit="1" customWidth="1"/>
    <col min="13" max="13" width="12.1796875" bestFit="1" customWidth="1"/>
    <col min="14" max="14" width="12.26953125" bestFit="1" customWidth="1"/>
    <col min="15" max="15" width="12.1796875" bestFit="1" customWidth="1"/>
  </cols>
  <sheetData>
    <row r="2" spans="1:15" ht="24" customHeight="1" x14ac:dyDescent="0.35">
      <c r="A2" s="97" t="s">
        <v>0</v>
      </c>
      <c r="B2" s="110"/>
      <c r="C2" s="110"/>
      <c r="D2" s="97"/>
      <c r="E2" s="110"/>
    </row>
    <row r="3" spans="1:15" x14ac:dyDescent="0.35">
      <c r="A3" s="111" t="s">
        <v>1</v>
      </c>
      <c r="B3" s="112"/>
      <c r="C3" s="105" t="s">
        <v>2</v>
      </c>
      <c r="D3" s="101">
        <v>2018</v>
      </c>
      <c r="E3" s="102"/>
      <c r="F3" s="101">
        <v>2019</v>
      </c>
      <c r="G3" s="102"/>
      <c r="H3" s="101">
        <v>2020</v>
      </c>
      <c r="I3" s="102"/>
      <c r="J3" s="101">
        <v>2021</v>
      </c>
      <c r="K3" s="102"/>
      <c r="L3" s="101">
        <v>2022</v>
      </c>
      <c r="M3" s="102"/>
      <c r="N3" s="101">
        <v>2023</v>
      </c>
      <c r="O3" s="102"/>
    </row>
    <row r="4" spans="1:15" x14ac:dyDescent="0.35">
      <c r="A4" s="113"/>
      <c r="B4" s="114"/>
      <c r="C4" s="105"/>
      <c r="D4" s="1" t="s">
        <v>3</v>
      </c>
      <c r="E4" s="1" t="s">
        <v>4</v>
      </c>
      <c r="F4" s="1" t="s">
        <v>3</v>
      </c>
      <c r="G4" s="1" t="s">
        <v>4</v>
      </c>
      <c r="H4" s="1" t="s">
        <v>3</v>
      </c>
      <c r="I4" s="1" t="s">
        <v>4</v>
      </c>
      <c r="J4" s="1" t="s">
        <v>3</v>
      </c>
      <c r="K4" s="1" t="s">
        <v>4</v>
      </c>
      <c r="L4" s="1" t="s">
        <v>3</v>
      </c>
      <c r="M4" s="1" t="s">
        <v>4</v>
      </c>
      <c r="N4" s="1" t="s">
        <v>3</v>
      </c>
      <c r="O4" s="1" t="s">
        <v>4</v>
      </c>
    </row>
    <row r="5" spans="1:15" ht="15" customHeight="1" x14ac:dyDescent="0.35">
      <c r="A5" s="105" t="s">
        <v>5</v>
      </c>
      <c r="B5" s="105"/>
      <c r="C5" s="2"/>
      <c r="D5" s="106" t="s">
        <v>6</v>
      </c>
      <c r="E5" s="107"/>
      <c r="F5" s="106" t="s">
        <v>7</v>
      </c>
      <c r="G5" s="107"/>
      <c r="H5" s="106" t="str">
        <f>F5</f>
        <v>№143  от 13.12.18</v>
      </c>
      <c r="I5" s="107"/>
      <c r="J5" s="106" t="str">
        <f>H5</f>
        <v>№143  от 13.12.18</v>
      </c>
      <c r="K5" s="107"/>
      <c r="L5" s="106" t="str">
        <f t="shared" ref="L5" si="0">J5</f>
        <v>№143  от 13.12.18</v>
      </c>
      <c r="M5" s="107"/>
      <c r="N5" s="106" t="str">
        <f t="shared" ref="N5" si="1">L5</f>
        <v>№143  от 13.12.18</v>
      </c>
      <c r="O5" s="107"/>
    </row>
    <row r="6" spans="1:15" x14ac:dyDescent="0.35">
      <c r="A6" s="3" t="s">
        <v>8</v>
      </c>
      <c r="B6" s="4"/>
      <c r="C6" s="4" t="s">
        <v>9</v>
      </c>
      <c r="D6" s="5">
        <v>5079.5600000000004</v>
      </c>
      <c r="E6" s="5">
        <v>5179.3</v>
      </c>
      <c r="F6" s="5">
        <f>E6</f>
        <v>5179.3</v>
      </c>
      <c r="G6" s="6">
        <v>5278.36</v>
      </c>
      <c r="H6" s="7">
        <f>G6</f>
        <v>5278.36</v>
      </c>
      <c r="I6" s="5">
        <v>5422.61</v>
      </c>
      <c r="J6" s="7">
        <f>I6</f>
        <v>5422.61</v>
      </c>
      <c r="K6" s="6">
        <v>5534.89</v>
      </c>
      <c r="L6" s="7">
        <f>K6</f>
        <v>5534.89</v>
      </c>
      <c r="M6" s="6">
        <v>5662.43</v>
      </c>
      <c r="N6" s="7">
        <f>M6</f>
        <v>5662.43</v>
      </c>
      <c r="O6" s="6">
        <v>5805.98</v>
      </c>
    </row>
    <row r="7" spans="1:15" ht="15" customHeight="1" x14ac:dyDescent="0.35">
      <c r="A7" s="105" t="s">
        <v>5</v>
      </c>
      <c r="B7" s="105"/>
      <c r="C7" s="4"/>
      <c r="D7" s="106" t="s">
        <v>10</v>
      </c>
      <c r="E7" s="107"/>
      <c r="F7" s="106" t="s">
        <v>11</v>
      </c>
      <c r="G7" s="107"/>
      <c r="H7" s="106" t="str">
        <f>F7</f>
        <v>№144  от 13.12.18</v>
      </c>
      <c r="I7" s="107"/>
      <c r="J7" s="106" t="str">
        <f>H7</f>
        <v>№144  от 13.12.18</v>
      </c>
      <c r="K7" s="107"/>
      <c r="L7" s="106" t="str">
        <f t="shared" ref="L7" si="2">J7</f>
        <v>№144  от 13.12.18</v>
      </c>
      <c r="M7" s="107"/>
      <c r="N7" s="106" t="str">
        <f t="shared" ref="N7" si="3">L7</f>
        <v>№144  от 13.12.18</v>
      </c>
      <c r="O7" s="107"/>
    </row>
    <row r="8" spans="1:15" x14ac:dyDescent="0.35">
      <c r="A8" s="4" t="s">
        <v>12</v>
      </c>
      <c r="B8" s="4" t="s">
        <v>13</v>
      </c>
      <c r="C8" s="4" t="s">
        <v>14</v>
      </c>
      <c r="D8" s="108">
        <v>74.63</v>
      </c>
      <c r="E8" s="108">
        <v>81.48</v>
      </c>
      <c r="F8" s="108">
        <f>E8</f>
        <v>81.48</v>
      </c>
      <c r="G8" s="108">
        <v>84.27</v>
      </c>
      <c r="H8" s="108">
        <f>G8</f>
        <v>84.27</v>
      </c>
      <c r="I8" s="108">
        <v>83.78</v>
      </c>
      <c r="J8" s="108">
        <f>I8</f>
        <v>83.78</v>
      </c>
      <c r="K8" s="108">
        <v>85.05</v>
      </c>
      <c r="L8" s="108">
        <f>K8</f>
        <v>85.05</v>
      </c>
      <c r="M8" s="108">
        <v>86.54</v>
      </c>
      <c r="N8" s="108">
        <f>M8</f>
        <v>86.54</v>
      </c>
      <c r="O8" s="108">
        <v>88.34</v>
      </c>
    </row>
    <row r="9" spans="1:15" x14ac:dyDescent="0.35">
      <c r="A9" s="4"/>
      <c r="B9" s="4" t="s">
        <v>15</v>
      </c>
      <c r="C9" s="4" t="s">
        <v>16</v>
      </c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</row>
    <row r="10" spans="1:15" ht="15" customHeight="1" x14ac:dyDescent="0.35">
      <c r="A10" s="105" t="s">
        <v>5</v>
      </c>
      <c r="B10" s="105"/>
      <c r="C10" s="4"/>
      <c r="D10" s="106" t="s">
        <v>17</v>
      </c>
      <c r="E10" s="107"/>
      <c r="F10" s="106" t="s">
        <v>18</v>
      </c>
      <c r="G10" s="107"/>
      <c r="H10" s="106" t="str">
        <f>F10</f>
        <v>№145  от 13.12.18</v>
      </c>
      <c r="I10" s="107"/>
      <c r="J10" s="106" t="str">
        <f>H10</f>
        <v>№145  от 13.12.18</v>
      </c>
      <c r="K10" s="107"/>
      <c r="L10" s="106" t="str">
        <f t="shared" ref="L10" si="4">J10</f>
        <v>№145  от 13.12.18</v>
      </c>
      <c r="M10" s="107"/>
      <c r="N10" s="106" t="str">
        <f t="shared" ref="N10" si="5">L10</f>
        <v>№145  от 13.12.18</v>
      </c>
      <c r="O10" s="107"/>
    </row>
    <row r="11" spans="1:15" x14ac:dyDescent="0.35">
      <c r="A11" s="4" t="s">
        <v>19</v>
      </c>
      <c r="B11" s="4" t="s">
        <v>20</v>
      </c>
      <c r="C11" s="4" t="s">
        <v>14</v>
      </c>
      <c r="D11" s="8">
        <v>193.75</v>
      </c>
      <c r="E11" s="8">
        <v>165.84</v>
      </c>
      <c r="F11" s="8">
        <f>E11</f>
        <v>165.84</v>
      </c>
      <c r="G11" s="8">
        <v>191.84</v>
      </c>
      <c r="H11" s="7"/>
      <c r="I11" s="8"/>
      <c r="J11" s="7"/>
      <c r="K11" s="8"/>
      <c r="L11" s="7"/>
      <c r="M11" s="8"/>
      <c r="N11" s="7"/>
      <c r="O11" s="8"/>
    </row>
    <row r="12" spans="1:15" x14ac:dyDescent="0.35">
      <c r="A12" s="4"/>
      <c r="B12" s="4" t="s">
        <v>21</v>
      </c>
      <c r="C12" s="4" t="s">
        <v>14</v>
      </c>
      <c r="D12" s="8">
        <v>101.79</v>
      </c>
      <c r="E12" s="8">
        <v>102.77</v>
      </c>
      <c r="F12" s="8">
        <f>E12</f>
        <v>102.77</v>
      </c>
      <c r="G12" s="8">
        <v>107.11</v>
      </c>
      <c r="H12" s="7">
        <f t="shared" ref="H12:H15" si="6">G12</f>
        <v>107.11</v>
      </c>
      <c r="I12" s="8">
        <v>107.31</v>
      </c>
      <c r="J12" s="7">
        <f t="shared" ref="J12:J15" si="7">I12</f>
        <v>107.31</v>
      </c>
      <c r="K12" s="8">
        <v>108.84</v>
      </c>
      <c r="L12" s="7">
        <f t="shared" ref="L12:L15" si="8">K12</f>
        <v>108.84</v>
      </c>
      <c r="M12" s="8">
        <v>110.56</v>
      </c>
      <c r="N12" s="7">
        <f t="shared" ref="N12:N15" si="9">M12</f>
        <v>110.56</v>
      </c>
      <c r="O12" s="8">
        <v>112.46</v>
      </c>
    </row>
    <row r="13" spans="1:15" x14ac:dyDescent="0.35">
      <c r="A13" s="4"/>
      <c r="B13" s="4" t="s">
        <v>22</v>
      </c>
      <c r="C13" s="4" t="s">
        <v>14</v>
      </c>
      <c r="D13" s="6">
        <v>74.489999999999995</v>
      </c>
      <c r="E13" s="6">
        <v>76.099999999999994</v>
      </c>
      <c r="F13" s="6">
        <v>177.17</v>
      </c>
      <c r="G13" s="6">
        <v>191.22</v>
      </c>
      <c r="H13" s="7">
        <f t="shared" si="6"/>
        <v>191.22</v>
      </c>
      <c r="I13" s="6">
        <v>196.11</v>
      </c>
      <c r="J13" s="7">
        <f t="shared" si="7"/>
        <v>196.11</v>
      </c>
      <c r="K13" s="6">
        <v>201.76</v>
      </c>
      <c r="L13" s="7">
        <f t="shared" si="8"/>
        <v>201.76</v>
      </c>
      <c r="M13" s="6">
        <v>207.91</v>
      </c>
      <c r="N13" s="7">
        <f t="shared" si="9"/>
        <v>207.91</v>
      </c>
      <c r="O13" s="6">
        <v>214.61</v>
      </c>
    </row>
    <row r="14" spans="1:15" x14ac:dyDescent="0.35">
      <c r="A14" s="4"/>
      <c r="B14" s="4"/>
      <c r="C14" s="4"/>
      <c r="D14" s="6"/>
      <c r="E14" s="6"/>
      <c r="F14" s="106" t="s">
        <v>23</v>
      </c>
      <c r="G14" s="107"/>
      <c r="H14" s="99" t="str">
        <f>F14</f>
        <v>№211  от 18.12.18</v>
      </c>
      <c r="I14" s="100"/>
      <c r="J14" s="99" t="str">
        <f>H14</f>
        <v>№211  от 18.12.18</v>
      </c>
      <c r="K14" s="100"/>
      <c r="L14" s="99" t="str">
        <f>J14</f>
        <v>№211  от 18.12.18</v>
      </c>
      <c r="M14" s="100"/>
      <c r="N14" s="99" t="str">
        <f>L14</f>
        <v>№211  от 18.12.18</v>
      </c>
      <c r="O14" s="100"/>
    </row>
    <row r="15" spans="1:15" x14ac:dyDescent="0.35">
      <c r="A15" s="4" t="s">
        <v>24</v>
      </c>
      <c r="B15" s="4"/>
      <c r="C15" s="4" t="s">
        <v>14</v>
      </c>
      <c r="D15" s="8">
        <v>434.48</v>
      </c>
      <c r="E15" s="8">
        <v>449.38</v>
      </c>
      <c r="F15" s="8">
        <f>E15</f>
        <v>449.38</v>
      </c>
      <c r="G15" s="8">
        <v>433.13</v>
      </c>
      <c r="H15" s="7">
        <f t="shared" si="6"/>
        <v>433.13</v>
      </c>
      <c r="I15" s="8">
        <v>439.37</v>
      </c>
      <c r="J15" s="7">
        <f t="shared" si="7"/>
        <v>439.37</v>
      </c>
      <c r="K15" s="8">
        <v>446.96</v>
      </c>
      <c r="L15" s="7">
        <f t="shared" si="8"/>
        <v>446.96</v>
      </c>
      <c r="M15" s="8">
        <v>455.96</v>
      </c>
      <c r="N15" s="7">
        <f t="shared" si="9"/>
        <v>455.96</v>
      </c>
      <c r="O15" s="8">
        <v>466.43</v>
      </c>
    </row>
    <row r="16" spans="1:15" ht="15" customHeight="1" x14ac:dyDescent="0.35">
      <c r="A16" s="105" t="s">
        <v>5</v>
      </c>
      <c r="B16" s="105"/>
      <c r="C16" s="4"/>
      <c r="D16" s="106" t="s">
        <v>25</v>
      </c>
      <c r="E16" s="107"/>
      <c r="F16" s="106" t="s">
        <v>26</v>
      </c>
      <c r="G16" s="107"/>
      <c r="H16" s="99" t="str">
        <f>F16</f>
        <v>№177/1  от 17.12.18</v>
      </c>
      <c r="I16" s="100"/>
      <c r="J16" s="99" t="str">
        <f>H16</f>
        <v>№177/1  от 17.12.18</v>
      </c>
      <c r="K16" s="100"/>
      <c r="L16" s="99" t="str">
        <f>J16</f>
        <v>№177/1  от 17.12.18</v>
      </c>
      <c r="M16" s="100"/>
      <c r="N16" s="99" t="str">
        <f>L16</f>
        <v>№177/1  от 17.12.18</v>
      </c>
      <c r="O16" s="100"/>
    </row>
    <row r="17" spans="1:15" x14ac:dyDescent="0.35">
      <c r="A17" s="3" t="s">
        <v>27</v>
      </c>
      <c r="B17" s="4" t="s">
        <v>15</v>
      </c>
      <c r="C17" s="4" t="s">
        <v>14</v>
      </c>
      <c r="D17" s="9">
        <v>362.19</v>
      </c>
      <c r="E17" s="8">
        <v>377.7</v>
      </c>
      <c r="F17" s="8">
        <f>E17</f>
        <v>377.7</v>
      </c>
      <c r="G17" s="8">
        <v>374.58</v>
      </c>
      <c r="H17" s="7">
        <f t="shared" ref="H17:H19" si="10">G17</f>
        <v>374.58</v>
      </c>
      <c r="I17" s="8">
        <v>382.03</v>
      </c>
      <c r="J17" s="7">
        <f t="shared" ref="J17:J19" si="11">I17</f>
        <v>382.03</v>
      </c>
      <c r="K17" s="8">
        <v>389.44</v>
      </c>
      <c r="L17" s="7">
        <f t="shared" ref="L17:L19" si="12">K17</f>
        <v>389.44</v>
      </c>
      <c r="M17" s="8">
        <v>397.97</v>
      </c>
      <c r="N17" s="7">
        <f t="shared" ref="N17:N19" si="13">M17</f>
        <v>397.97</v>
      </c>
      <c r="O17" s="8">
        <v>407.67</v>
      </c>
    </row>
    <row r="18" spans="1:15" x14ac:dyDescent="0.35">
      <c r="A18" s="10"/>
      <c r="B18" s="4" t="s">
        <v>28</v>
      </c>
      <c r="C18" s="4" t="s">
        <v>14</v>
      </c>
      <c r="D18" s="9">
        <v>426.13</v>
      </c>
      <c r="E18" s="8">
        <v>439.87</v>
      </c>
      <c r="F18" s="8">
        <f>E18</f>
        <v>439.87</v>
      </c>
      <c r="G18" s="8">
        <v>449.52</v>
      </c>
      <c r="H18" s="7">
        <f t="shared" si="10"/>
        <v>449.52</v>
      </c>
      <c r="I18" s="8">
        <v>462.87</v>
      </c>
      <c r="J18" s="7">
        <f t="shared" si="11"/>
        <v>462.87</v>
      </c>
      <c r="K18" s="8">
        <v>474.15</v>
      </c>
      <c r="L18" s="7">
        <f t="shared" si="12"/>
        <v>474.15</v>
      </c>
      <c r="M18" s="8">
        <v>486.62</v>
      </c>
      <c r="N18" s="7">
        <f t="shared" si="13"/>
        <v>486.62</v>
      </c>
      <c r="O18" s="8">
        <v>500.34</v>
      </c>
    </row>
    <row r="19" spans="1:15" x14ac:dyDescent="0.35">
      <c r="A19" s="11"/>
      <c r="B19" s="4" t="s">
        <v>29</v>
      </c>
      <c r="C19" s="4" t="s">
        <v>14</v>
      </c>
      <c r="D19" s="9">
        <v>362.19</v>
      </c>
      <c r="E19" s="8">
        <v>377.7</v>
      </c>
      <c r="F19" s="8">
        <f>E19</f>
        <v>377.7</v>
      </c>
      <c r="G19" s="8">
        <v>374.58</v>
      </c>
      <c r="H19" s="7">
        <f t="shared" si="10"/>
        <v>374.58</v>
      </c>
      <c r="I19" s="8">
        <v>382.03</v>
      </c>
      <c r="J19" s="7">
        <f t="shared" si="11"/>
        <v>382.03</v>
      </c>
      <c r="K19" s="8">
        <v>389.44</v>
      </c>
      <c r="L19" s="7">
        <f t="shared" si="12"/>
        <v>389.44</v>
      </c>
      <c r="M19" s="8">
        <v>397.97</v>
      </c>
      <c r="N19" s="7">
        <f t="shared" si="13"/>
        <v>397.97</v>
      </c>
      <c r="O19" s="8">
        <v>407.67</v>
      </c>
    </row>
    <row r="20" spans="1:15" x14ac:dyDescent="0.35">
      <c r="A20" s="101" t="s">
        <v>30</v>
      </c>
      <c r="B20" s="102"/>
      <c r="C20" s="4"/>
      <c r="D20" s="12"/>
      <c r="E20" s="8"/>
      <c r="F20" s="8"/>
      <c r="G20" s="8"/>
      <c r="H20" s="12"/>
      <c r="I20" s="8"/>
      <c r="J20" s="8"/>
      <c r="K20" s="8"/>
      <c r="L20" s="8"/>
      <c r="M20" s="8"/>
      <c r="N20" s="8"/>
      <c r="O20" s="8"/>
    </row>
    <row r="21" spans="1:15" x14ac:dyDescent="0.35">
      <c r="A21" s="4" t="s">
        <v>31</v>
      </c>
      <c r="B21" s="4"/>
      <c r="C21" s="4" t="s">
        <v>32</v>
      </c>
      <c r="D21" s="8"/>
      <c r="E21" s="8"/>
      <c r="F21" s="8"/>
      <c r="G21" s="8"/>
      <c r="H21" s="7">
        <f t="shared" ref="H21:H22" si="14">G21</f>
        <v>0</v>
      </c>
      <c r="I21" s="8"/>
      <c r="J21" s="7">
        <f t="shared" ref="J21:J22" si="15">I21</f>
        <v>0</v>
      </c>
      <c r="K21" s="8"/>
      <c r="L21" s="7">
        <f t="shared" ref="L21:L22" si="16">K21</f>
        <v>0</v>
      </c>
      <c r="M21" s="8"/>
      <c r="N21" s="7">
        <f t="shared" ref="N21:N22" si="17">M21</f>
        <v>0</v>
      </c>
      <c r="O21" s="8"/>
    </row>
    <row r="22" spans="1:15" x14ac:dyDescent="0.35">
      <c r="A22" s="4" t="s">
        <v>33</v>
      </c>
      <c r="B22" s="4"/>
      <c r="C22" s="4" t="s">
        <v>14</v>
      </c>
      <c r="D22" s="8"/>
      <c r="E22" s="8"/>
      <c r="F22" s="8"/>
      <c r="G22" s="8"/>
      <c r="H22" s="6">
        <f t="shared" si="14"/>
        <v>0</v>
      </c>
      <c r="I22" s="8"/>
      <c r="J22" s="6">
        <f t="shared" si="15"/>
        <v>0</v>
      </c>
      <c r="K22" s="8"/>
      <c r="L22" s="6">
        <f t="shared" si="16"/>
        <v>0</v>
      </c>
      <c r="M22" s="8"/>
      <c r="N22" s="6">
        <f t="shared" si="17"/>
        <v>0</v>
      </c>
      <c r="O22" s="8"/>
    </row>
    <row r="24" spans="1:15" x14ac:dyDescent="0.35">
      <c r="B24" s="13" t="s">
        <v>34</v>
      </c>
    </row>
    <row r="26" spans="1:15" x14ac:dyDescent="0.35">
      <c r="A26" s="103" t="s">
        <v>35</v>
      </c>
      <c r="B26" s="103" t="s">
        <v>36</v>
      </c>
      <c r="C26" s="101" t="s">
        <v>37</v>
      </c>
      <c r="D26" s="104"/>
      <c r="E26" s="104"/>
      <c r="F26" s="104"/>
      <c r="G26" s="102"/>
    </row>
    <row r="27" spans="1:15" ht="29" x14ac:dyDescent="0.35">
      <c r="A27" s="103"/>
      <c r="B27" s="103"/>
      <c r="C27" s="14" t="s">
        <v>38</v>
      </c>
      <c r="D27" s="14" t="s">
        <v>39</v>
      </c>
      <c r="E27" s="14" t="s">
        <v>40</v>
      </c>
      <c r="F27" s="14" t="s">
        <v>41</v>
      </c>
      <c r="G27" s="15" t="s">
        <v>42</v>
      </c>
    </row>
    <row r="28" spans="1:15" x14ac:dyDescent="0.35">
      <c r="A28" s="16" t="s">
        <v>43</v>
      </c>
      <c r="B28" s="17"/>
      <c r="C28" s="17"/>
      <c r="D28" s="17"/>
      <c r="E28" s="17"/>
      <c r="F28" s="17"/>
      <c r="G28" s="18"/>
    </row>
    <row r="29" spans="1:15" x14ac:dyDescent="0.35">
      <c r="A29" s="4" t="s">
        <v>44</v>
      </c>
      <c r="B29" s="19">
        <f>F6</f>
        <v>5179.3</v>
      </c>
      <c r="C29" s="20">
        <f>ROUND(1222.52/1.2,2)</f>
        <v>1018.77</v>
      </c>
      <c r="D29" s="20">
        <f>ROUND(1505.62/1.2,2)</f>
        <v>1254.68</v>
      </c>
      <c r="E29" s="20">
        <f>ROUND(1658.36/1.2,2)</f>
        <v>1381.97</v>
      </c>
      <c r="F29" s="20">
        <f>ROUND(1851.57/1.2,2)</f>
        <v>1542.98</v>
      </c>
      <c r="G29" s="20">
        <f>ROUND(2021.68/1.2,2)</f>
        <v>1684.73</v>
      </c>
    </row>
    <row r="30" spans="1:15" x14ac:dyDescent="0.35">
      <c r="A30" s="21" t="s">
        <v>45</v>
      </c>
      <c r="B30" s="22"/>
      <c r="C30" s="23">
        <f>C29*100/$B$32</f>
        <v>19.300881334353853</v>
      </c>
      <c r="D30" s="23">
        <f>D29*100/$B$32</f>
        <v>23.770261975310515</v>
      </c>
      <c r="E30" s="23">
        <f>E29*100/$B$32</f>
        <v>26.1818064701915</v>
      </c>
      <c r="F30" s="23">
        <f>F29*100/$B$32</f>
        <v>29.232185754666222</v>
      </c>
      <c r="G30" s="23">
        <f>G29*100/$B$32</f>
        <v>31.917678976045593</v>
      </c>
    </row>
    <row r="31" spans="1:15" x14ac:dyDescent="0.35">
      <c r="A31" s="16" t="s">
        <v>46</v>
      </c>
      <c r="B31" s="17"/>
      <c r="C31" s="17"/>
      <c r="D31" s="17"/>
      <c r="E31" s="17"/>
      <c r="F31" s="17"/>
      <c r="G31" s="18"/>
    </row>
    <row r="32" spans="1:15" x14ac:dyDescent="0.35">
      <c r="A32" s="4" t="s">
        <v>44</v>
      </c>
      <c r="B32" s="24">
        <f>G6</f>
        <v>5278.36</v>
      </c>
      <c r="C32" s="20">
        <v>1018.76</v>
      </c>
      <c r="D32" s="20">
        <v>1254.69</v>
      </c>
      <c r="E32" s="20">
        <v>1381.69</v>
      </c>
      <c r="F32" s="20">
        <v>1542.97</v>
      </c>
      <c r="G32" s="20">
        <v>1684.74</v>
      </c>
    </row>
    <row r="33" spans="1:7" x14ac:dyDescent="0.35">
      <c r="A33" s="21" t="s">
        <v>45</v>
      </c>
      <c r="B33" s="22"/>
      <c r="C33" s="23">
        <f>C32*100/$B$32</f>
        <v>19.300691881569275</v>
      </c>
      <c r="D33" s="23">
        <f>D32*100/$B$32</f>
        <v>23.770451428095093</v>
      </c>
      <c r="E33" s="23">
        <f>E32*100/$B$32</f>
        <v>26.176501792223345</v>
      </c>
      <c r="F33" s="23">
        <f>F32*100/$B$32</f>
        <v>29.231996301881647</v>
      </c>
      <c r="G33" s="23">
        <f>G32*100/$B$32</f>
        <v>31.917868428830168</v>
      </c>
    </row>
    <row r="36" spans="1:7" ht="30" customHeight="1" x14ac:dyDescent="0.35">
      <c r="A36" s="97" t="s">
        <v>47</v>
      </c>
      <c r="B36" s="97"/>
      <c r="C36" s="97"/>
      <c r="D36" s="97"/>
      <c r="E36" s="25"/>
    </row>
    <row r="37" spans="1:7" ht="15" thickBot="1" x14ac:dyDescent="0.4">
      <c r="A37" s="26"/>
      <c r="B37" s="26"/>
      <c r="C37" s="26"/>
      <c r="D37" s="26"/>
      <c r="E37" s="27"/>
    </row>
    <row r="38" spans="1:7" ht="87" x14ac:dyDescent="0.35">
      <c r="A38" s="28" t="s">
        <v>48</v>
      </c>
      <c r="B38" s="29" t="s">
        <v>35</v>
      </c>
      <c r="C38" s="29" t="s">
        <v>36</v>
      </c>
      <c r="D38" s="30" t="s">
        <v>49</v>
      </c>
      <c r="E38" s="31" t="s">
        <v>50</v>
      </c>
    </row>
    <row r="39" spans="1:7" ht="15" customHeight="1" x14ac:dyDescent="0.35">
      <c r="A39" s="98" t="s">
        <v>51</v>
      </c>
      <c r="B39" s="32" t="s">
        <v>3</v>
      </c>
      <c r="C39" s="33">
        <f>F8</f>
        <v>81.48</v>
      </c>
      <c r="D39" s="34">
        <f>63.5/1.2</f>
        <v>52.916666666666671</v>
      </c>
      <c r="E39" s="35">
        <f>D39*1.2</f>
        <v>63.5</v>
      </c>
    </row>
    <row r="40" spans="1:7" x14ac:dyDescent="0.35">
      <c r="A40" s="98"/>
      <c r="B40" s="32" t="s">
        <v>52</v>
      </c>
      <c r="C40" s="33">
        <f>G8</f>
        <v>84.27</v>
      </c>
      <c r="D40" s="34"/>
      <c r="E40" s="35">
        <f t="shared" ref="E40:E54" si="18">D40*1.2</f>
        <v>0</v>
      </c>
    </row>
    <row r="41" spans="1:7" x14ac:dyDescent="0.35">
      <c r="A41" s="98" t="s">
        <v>53</v>
      </c>
      <c r="B41" s="32" t="s">
        <v>3</v>
      </c>
      <c r="C41" s="33">
        <f>E8</f>
        <v>81.48</v>
      </c>
      <c r="D41" s="34">
        <f>63.5/1.2</f>
        <v>52.916666666666671</v>
      </c>
      <c r="E41" s="35">
        <f t="shared" si="18"/>
        <v>63.5</v>
      </c>
    </row>
    <row r="42" spans="1:7" ht="15" customHeight="1" x14ac:dyDescent="0.35">
      <c r="A42" s="98"/>
      <c r="B42" s="32" t="s">
        <v>52</v>
      </c>
      <c r="C42" s="33">
        <f>G8</f>
        <v>84.27</v>
      </c>
      <c r="D42" s="34">
        <f>D40</f>
        <v>0</v>
      </c>
      <c r="E42" s="35">
        <f t="shared" si="18"/>
        <v>0</v>
      </c>
    </row>
    <row r="43" spans="1:7" x14ac:dyDescent="0.35">
      <c r="A43" s="95" t="s">
        <v>54</v>
      </c>
      <c r="B43" s="32" t="s">
        <v>3</v>
      </c>
      <c r="C43" s="36">
        <f>F18</f>
        <v>439.87</v>
      </c>
      <c r="D43" s="34">
        <f>129.85/1.2</f>
        <v>108.20833333333333</v>
      </c>
      <c r="E43" s="35">
        <f t="shared" si="18"/>
        <v>129.85</v>
      </c>
    </row>
    <row r="44" spans="1:7" x14ac:dyDescent="0.35">
      <c r="A44" s="95"/>
      <c r="B44" s="32" t="s">
        <v>52</v>
      </c>
      <c r="C44" s="36">
        <f>G18</f>
        <v>449.52</v>
      </c>
      <c r="D44" s="34"/>
      <c r="E44" s="35">
        <f t="shared" si="18"/>
        <v>0</v>
      </c>
    </row>
    <row r="45" spans="1:7" x14ac:dyDescent="0.35">
      <c r="A45" s="95" t="s">
        <v>55</v>
      </c>
      <c r="B45" s="32" t="s">
        <v>3</v>
      </c>
      <c r="C45" s="36">
        <f>F17</f>
        <v>377.7</v>
      </c>
      <c r="D45" s="34">
        <f>38.81/1.2</f>
        <v>32.341666666666669</v>
      </c>
      <c r="E45" s="35">
        <f t="shared" si="18"/>
        <v>38.81</v>
      </c>
    </row>
    <row r="46" spans="1:7" ht="15" customHeight="1" x14ac:dyDescent="0.35">
      <c r="A46" s="95"/>
      <c r="B46" s="32" t="s">
        <v>52</v>
      </c>
      <c r="C46" s="36">
        <f>G17</f>
        <v>374.58</v>
      </c>
      <c r="D46" s="34"/>
      <c r="E46" s="35">
        <f t="shared" si="18"/>
        <v>0</v>
      </c>
    </row>
    <row r="47" spans="1:7" ht="15" customHeight="1" x14ac:dyDescent="0.35">
      <c r="A47" s="95" t="s">
        <v>56</v>
      </c>
      <c r="B47" s="32" t="s">
        <v>3</v>
      </c>
      <c r="C47" s="37">
        <f>F15</f>
        <v>449.38</v>
      </c>
      <c r="D47" s="34">
        <f>38.21/1.2</f>
        <v>31.841666666666669</v>
      </c>
      <c r="E47" s="35">
        <f t="shared" si="18"/>
        <v>38.21</v>
      </c>
    </row>
    <row r="48" spans="1:7" ht="15" customHeight="1" x14ac:dyDescent="0.35">
      <c r="A48" s="95"/>
      <c r="B48" s="32" t="s">
        <v>52</v>
      </c>
      <c r="C48" s="37">
        <f>G15</f>
        <v>433.13</v>
      </c>
      <c r="D48" s="34"/>
      <c r="E48" s="35">
        <f t="shared" si="18"/>
        <v>0</v>
      </c>
    </row>
    <row r="49" spans="1:5" ht="15" customHeight="1" x14ac:dyDescent="0.35">
      <c r="A49" s="95" t="s">
        <v>57</v>
      </c>
      <c r="B49" s="32" t="s">
        <v>3</v>
      </c>
      <c r="C49" s="33">
        <f>F12</f>
        <v>102.77</v>
      </c>
      <c r="D49" s="34"/>
      <c r="E49" s="35">
        <f t="shared" si="18"/>
        <v>0</v>
      </c>
    </row>
    <row r="50" spans="1:5" x14ac:dyDescent="0.35">
      <c r="A50" s="95"/>
      <c r="B50" s="32" t="s">
        <v>52</v>
      </c>
      <c r="C50" s="33">
        <f>G12</f>
        <v>107.11</v>
      </c>
      <c r="D50" s="34"/>
      <c r="E50" s="35">
        <f t="shared" si="18"/>
        <v>0</v>
      </c>
    </row>
    <row r="51" spans="1:5" x14ac:dyDescent="0.35">
      <c r="A51" s="95" t="s">
        <v>22</v>
      </c>
      <c r="B51" s="32" t="s">
        <v>3</v>
      </c>
      <c r="C51" s="38">
        <f>F13</f>
        <v>177.17</v>
      </c>
      <c r="D51" s="34">
        <f>38.21/1.2</f>
        <v>31.841666666666669</v>
      </c>
      <c r="E51" s="35">
        <f t="shared" si="18"/>
        <v>38.21</v>
      </c>
    </row>
    <row r="52" spans="1:5" x14ac:dyDescent="0.35">
      <c r="A52" s="95"/>
      <c r="B52" s="32" t="s">
        <v>52</v>
      </c>
      <c r="C52" s="38">
        <f>G13</f>
        <v>191.22</v>
      </c>
      <c r="D52" s="39"/>
      <c r="E52" s="35">
        <f t="shared" si="18"/>
        <v>0</v>
      </c>
    </row>
    <row r="53" spans="1:5" x14ac:dyDescent="0.35">
      <c r="A53" s="95" t="s">
        <v>58</v>
      </c>
      <c r="B53" s="32" t="s">
        <v>3</v>
      </c>
      <c r="C53" s="40">
        <f>F11</f>
        <v>165.84</v>
      </c>
      <c r="D53" s="34">
        <f>38.21/1.2</f>
        <v>31.841666666666669</v>
      </c>
      <c r="E53" s="35">
        <f t="shared" si="18"/>
        <v>38.21</v>
      </c>
    </row>
    <row r="54" spans="1:5" ht="15" thickBot="1" x14ac:dyDescent="0.4">
      <c r="A54" s="96"/>
      <c r="B54" s="41" t="s">
        <v>52</v>
      </c>
      <c r="C54" s="42">
        <f>G11</f>
        <v>191.84</v>
      </c>
      <c r="D54" s="43"/>
      <c r="E54" s="35">
        <f t="shared" si="18"/>
        <v>0</v>
      </c>
    </row>
    <row r="56" spans="1:5" x14ac:dyDescent="0.35">
      <c r="A56" s="44"/>
      <c r="B56" s="45"/>
      <c r="C56" s="46"/>
      <c r="D56" s="46"/>
      <c r="E56" s="45"/>
    </row>
  </sheetData>
  <mergeCells count="67">
    <mergeCell ref="A2:E2"/>
    <mergeCell ref="A3:B4"/>
    <mergeCell ref="C3:C4"/>
    <mergeCell ref="D3:E3"/>
    <mergeCell ref="F3:G3"/>
    <mergeCell ref="J3:K3"/>
    <mergeCell ref="L3:M3"/>
    <mergeCell ref="N3:O3"/>
    <mergeCell ref="A5:B5"/>
    <mergeCell ref="D5:E5"/>
    <mergeCell ref="F5:G5"/>
    <mergeCell ref="H5:I5"/>
    <mergeCell ref="J5:K5"/>
    <mergeCell ref="L5:M5"/>
    <mergeCell ref="N5:O5"/>
    <mergeCell ref="H3:I3"/>
    <mergeCell ref="A7:B7"/>
    <mergeCell ref="D7:E7"/>
    <mergeCell ref="F7:G7"/>
    <mergeCell ref="H7:I7"/>
    <mergeCell ref="J7:K7"/>
    <mergeCell ref="N7:O7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L7:M7"/>
    <mergeCell ref="M8:M9"/>
    <mergeCell ref="N8:N9"/>
    <mergeCell ref="O8:O9"/>
    <mergeCell ref="A10:B10"/>
    <mergeCell ref="D10:E10"/>
    <mergeCell ref="F10:G10"/>
    <mergeCell ref="H10:I10"/>
    <mergeCell ref="J10:K10"/>
    <mergeCell ref="L10:M10"/>
    <mergeCell ref="N10:O10"/>
    <mergeCell ref="F14:G14"/>
    <mergeCell ref="H14:I14"/>
    <mergeCell ref="J14:K14"/>
    <mergeCell ref="L14:M14"/>
    <mergeCell ref="N14:O14"/>
    <mergeCell ref="L16:M16"/>
    <mergeCell ref="N16:O16"/>
    <mergeCell ref="A20:B20"/>
    <mergeCell ref="A26:A27"/>
    <mergeCell ref="B26:B27"/>
    <mergeCell ref="C26:G26"/>
    <mergeCell ref="A16:B16"/>
    <mergeCell ref="D16:E16"/>
    <mergeCell ref="F16:G16"/>
    <mergeCell ref="H16:I16"/>
    <mergeCell ref="J16:K16"/>
    <mergeCell ref="A49:A50"/>
    <mergeCell ref="A51:A52"/>
    <mergeCell ref="A53:A54"/>
    <mergeCell ref="A36:D36"/>
    <mergeCell ref="A39:A40"/>
    <mergeCell ref="A41:A42"/>
    <mergeCell ref="A43:A44"/>
    <mergeCell ref="A45:A46"/>
    <mergeCell ref="A47:A48"/>
  </mergeCells>
  <pageMargins left="0.70866141732283472" right="0.70866141732283472" top="0" bottom="0" header="0.31496062992125984" footer="0.31496062992125984"/>
  <pageSetup paperSize="9" scale="76" orientation="portrait" horizontalDpi="180" verticalDpi="180" r:id="rId1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L56"/>
  <sheetViews>
    <sheetView view="pageBreakPreview" topLeftCell="B27" zoomScaleNormal="100" zoomScaleSheetLayoutView="100" workbookViewId="0">
      <selection activeCell="M22" sqref="M22"/>
    </sheetView>
  </sheetViews>
  <sheetFormatPr defaultRowHeight="14.5" x14ac:dyDescent="0.35"/>
  <cols>
    <col min="1" max="1" width="20.81640625" customWidth="1"/>
    <col min="2" max="2" width="16.26953125" customWidth="1"/>
    <col min="3" max="3" width="11.26953125" customWidth="1"/>
    <col min="4" max="4" width="14.54296875" customWidth="1"/>
    <col min="5" max="6" width="14" customWidth="1"/>
    <col min="7" max="7" width="13.54296875" customWidth="1"/>
    <col min="8" max="8" width="12.26953125" bestFit="1" customWidth="1"/>
    <col min="9" max="9" width="12.1796875" bestFit="1" customWidth="1"/>
    <col min="10" max="10" width="12.26953125" hidden="1" customWidth="1"/>
    <col min="11" max="11" width="12.1796875" hidden="1" customWidth="1"/>
    <col min="12" max="12" width="11.7265625" customWidth="1"/>
    <col min="13" max="13" width="12.1796875" bestFit="1" customWidth="1"/>
    <col min="14" max="14" width="12.26953125" bestFit="1" customWidth="1"/>
    <col min="15" max="15" width="12.1796875" bestFit="1" customWidth="1"/>
  </cols>
  <sheetData>
    <row r="2" spans="1:12" ht="24" customHeight="1" x14ac:dyDescent="0.35">
      <c r="A2" s="97" t="s">
        <v>64</v>
      </c>
      <c r="B2" s="110"/>
      <c r="C2" s="110"/>
      <c r="D2" s="97"/>
      <c r="E2" s="110"/>
    </row>
    <row r="3" spans="1:12" x14ac:dyDescent="0.35">
      <c r="A3" s="105" t="s">
        <v>1</v>
      </c>
      <c r="B3" s="105"/>
      <c r="C3" s="105" t="s">
        <v>2</v>
      </c>
      <c r="D3" s="105">
        <v>2020</v>
      </c>
      <c r="E3" s="105"/>
      <c r="F3" s="105">
        <v>2021</v>
      </c>
      <c r="G3" s="105"/>
      <c r="H3" s="105">
        <v>2022</v>
      </c>
      <c r="I3" s="105"/>
      <c r="J3" s="105">
        <v>2023</v>
      </c>
      <c r="K3" s="105"/>
      <c r="L3" s="115" t="s">
        <v>82</v>
      </c>
    </row>
    <row r="4" spans="1:12" x14ac:dyDescent="0.35">
      <c r="A4" s="105"/>
      <c r="B4" s="105"/>
      <c r="C4" s="105"/>
      <c r="D4" s="1" t="s">
        <v>3</v>
      </c>
      <c r="E4" s="1" t="s">
        <v>4</v>
      </c>
      <c r="F4" s="1" t="s">
        <v>3</v>
      </c>
      <c r="G4" s="1" t="s">
        <v>4</v>
      </c>
      <c r="H4" s="1" t="s">
        <v>3</v>
      </c>
      <c r="I4" s="1" t="s">
        <v>4</v>
      </c>
      <c r="J4" s="1" t="s">
        <v>3</v>
      </c>
      <c r="K4" s="1" t="s">
        <v>4</v>
      </c>
      <c r="L4" s="115"/>
    </row>
    <row r="5" spans="1:12" ht="15" customHeight="1" x14ac:dyDescent="0.35">
      <c r="A5" s="105" t="s">
        <v>5</v>
      </c>
      <c r="B5" s="105"/>
      <c r="C5" s="62"/>
      <c r="D5" s="116" t="s">
        <v>59</v>
      </c>
      <c r="E5" s="116"/>
      <c r="F5" s="116" t="s">
        <v>69</v>
      </c>
      <c r="G5" s="116"/>
      <c r="H5" s="116" t="s">
        <v>75</v>
      </c>
      <c r="I5" s="116"/>
      <c r="J5" s="116" t="str">
        <f t="shared" ref="J5" si="0">H5</f>
        <v>№204  от 03.12.21</v>
      </c>
      <c r="K5" s="116"/>
      <c r="L5" s="4"/>
    </row>
    <row r="6" spans="1:12" x14ac:dyDescent="0.35">
      <c r="A6" s="12" t="s">
        <v>8</v>
      </c>
      <c r="B6" s="4"/>
      <c r="C6" s="4" t="s">
        <v>9</v>
      </c>
      <c r="D6" s="6">
        <v>5278.36</v>
      </c>
      <c r="E6" s="6">
        <v>5499.92</v>
      </c>
      <c r="F6" s="6">
        <f>E6</f>
        <v>5499.92</v>
      </c>
      <c r="G6" s="6">
        <v>5741.75</v>
      </c>
      <c r="H6" s="6">
        <f>G6</f>
        <v>5741.75</v>
      </c>
      <c r="I6" s="6">
        <v>5899.71</v>
      </c>
      <c r="J6" s="6">
        <f>I6</f>
        <v>5899.71</v>
      </c>
      <c r="K6" s="6">
        <v>5805.98</v>
      </c>
      <c r="L6" s="65">
        <f>I6/H6</f>
        <v>1.0275107763312579</v>
      </c>
    </row>
    <row r="7" spans="1:12" ht="15" customHeight="1" x14ac:dyDescent="0.35">
      <c r="A7" s="105" t="s">
        <v>5</v>
      </c>
      <c r="B7" s="105"/>
      <c r="C7" s="4"/>
      <c r="D7" s="116" t="s">
        <v>60</v>
      </c>
      <c r="E7" s="116"/>
      <c r="F7" s="116" t="s">
        <v>68</v>
      </c>
      <c r="G7" s="116"/>
      <c r="H7" s="116" t="s">
        <v>76</v>
      </c>
      <c r="I7" s="116"/>
      <c r="J7" s="116" t="str">
        <f t="shared" ref="J7" si="1">H7</f>
        <v>№205  от 03.12.21</v>
      </c>
      <c r="K7" s="116"/>
      <c r="L7" s="19"/>
    </row>
    <row r="8" spans="1:12" x14ac:dyDescent="0.35">
      <c r="A8" s="4" t="s">
        <v>12</v>
      </c>
      <c r="B8" s="4" t="s">
        <v>13</v>
      </c>
      <c r="C8" s="4" t="s">
        <v>14</v>
      </c>
      <c r="D8" s="117">
        <v>84.27</v>
      </c>
      <c r="E8" s="117">
        <v>85.97</v>
      </c>
      <c r="F8" s="117">
        <f>E8</f>
        <v>85.97</v>
      </c>
      <c r="G8" s="117">
        <v>92.1</v>
      </c>
      <c r="H8" s="117">
        <f>G8</f>
        <v>92.1</v>
      </c>
      <c r="I8" s="117">
        <v>103.11</v>
      </c>
      <c r="J8" s="117">
        <f>I8</f>
        <v>103.11</v>
      </c>
      <c r="K8" s="117">
        <v>88.34</v>
      </c>
      <c r="L8" s="65">
        <f>I8/H8</f>
        <v>1.1195439739413682</v>
      </c>
    </row>
    <row r="9" spans="1:12" hidden="1" x14ac:dyDescent="0.35">
      <c r="A9" s="4"/>
      <c r="B9" s="4" t="s">
        <v>15</v>
      </c>
      <c r="C9" s="4" t="s">
        <v>16</v>
      </c>
      <c r="D9" s="117"/>
      <c r="E9" s="117"/>
      <c r="F9" s="117"/>
      <c r="G9" s="117"/>
      <c r="H9" s="117"/>
      <c r="I9" s="117"/>
      <c r="J9" s="117"/>
      <c r="K9" s="117"/>
      <c r="L9" s="19"/>
    </row>
    <row r="10" spans="1:12" ht="15" customHeight="1" x14ac:dyDescent="0.35">
      <c r="A10" s="105" t="s">
        <v>5</v>
      </c>
      <c r="B10" s="105"/>
      <c r="C10" s="4"/>
      <c r="D10" s="116" t="s">
        <v>61</v>
      </c>
      <c r="E10" s="116"/>
      <c r="F10" s="116" t="s">
        <v>67</v>
      </c>
      <c r="G10" s="116"/>
      <c r="H10" s="116" t="s">
        <v>77</v>
      </c>
      <c r="I10" s="116"/>
      <c r="J10" s="116" t="str">
        <f t="shared" ref="J10" si="2">H10</f>
        <v>№206  от 03.12.21</v>
      </c>
      <c r="K10" s="116"/>
      <c r="L10" s="19"/>
    </row>
    <row r="11" spans="1:12" x14ac:dyDescent="0.35">
      <c r="A11" s="4" t="s">
        <v>19</v>
      </c>
      <c r="B11" s="4" t="s">
        <v>21</v>
      </c>
      <c r="C11" s="4" t="s">
        <v>14</v>
      </c>
      <c r="D11" s="6">
        <v>107.11</v>
      </c>
      <c r="E11" s="8">
        <v>111.86</v>
      </c>
      <c r="F11" s="6">
        <f t="shared" ref="F11:F14" si="3">E11</f>
        <v>111.86</v>
      </c>
      <c r="G11" s="8">
        <v>112.96</v>
      </c>
      <c r="H11" s="6">
        <f t="shared" ref="H11:H14" si="4">G11</f>
        <v>112.96</v>
      </c>
      <c r="I11" s="8">
        <v>121.6</v>
      </c>
      <c r="J11" s="6">
        <f t="shared" ref="J11:J14" si="5">I11</f>
        <v>121.6</v>
      </c>
      <c r="K11" s="8">
        <v>112.46</v>
      </c>
      <c r="L11" s="65">
        <f>I11/H11</f>
        <v>1.0764872521246458</v>
      </c>
    </row>
    <row r="12" spans="1:12" x14ac:dyDescent="0.35">
      <c r="A12" s="4"/>
      <c r="B12" s="4" t="s">
        <v>62</v>
      </c>
      <c r="C12" s="4" t="s">
        <v>14</v>
      </c>
      <c r="D12" s="6">
        <v>191.22</v>
      </c>
      <c r="E12" s="6">
        <v>204.3</v>
      </c>
      <c r="F12" s="6">
        <f t="shared" si="3"/>
        <v>204.3</v>
      </c>
      <c r="G12" s="6">
        <v>209.48</v>
      </c>
      <c r="H12" s="6">
        <f t="shared" si="4"/>
        <v>209.48</v>
      </c>
      <c r="I12" s="6">
        <v>224.58</v>
      </c>
      <c r="J12" s="6">
        <f t="shared" si="5"/>
        <v>224.58</v>
      </c>
      <c r="K12" s="6">
        <v>214.61</v>
      </c>
      <c r="L12" s="65">
        <f>I12/H12</f>
        <v>1.0720832537712432</v>
      </c>
    </row>
    <row r="13" spans="1:12" x14ac:dyDescent="0.35">
      <c r="A13" s="4"/>
      <c r="B13" s="4"/>
      <c r="C13" s="4"/>
      <c r="D13" s="120" t="str">
        <f>D10</f>
        <v>№162 от 10.12.2019</v>
      </c>
      <c r="E13" s="120"/>
      <c r="F13" s="116" t="s">
        <v>67</v>
      </c>
      <c r="G13" s="116"/>
      <c r="H13" s="120" t="s">
        <v>77</v>
      </c>
      <c r="I13" s="120"/>
      <c r="J13" s="120" t="str">
        <f>H13</f>
        <v>№206  от 03.12.21</v>
      </c>
      <c r="K13" s="120"/>
      <c r="L13" s="19"/>
    </row>
    <row r="14" spans="1:12" x14ac:dyDescent="0.35">
      <c r="A14" s="4"/>
      <c r="B14" s="4" t="s">
        <v>24</v>
      </c>
      <c r="C14" s="4" t="s">
        <v>14</v>
      </c>
      <c r="D14" s="6">
        <v>433.13</v>
      </c>
      <c r="E14" s="8">
        <v>499.54</v>
      </c>
      <c r="F14" s="6">
        <f t="shared" si="3"/>
        <v>499.54</v>
      </c>
      <c r="G14" s="8">
        <v>531.37</v>
      </c>
      <c r="H14" s="6">
        <f t="shared" si="4"/>
        <v>531.37</v>
      </c>
      <c r="I14" s="8">
        <v>548.66999999999996</v>
      </c>
      <c r="J14" s="6">
        <f t="shared" si="5"/>
        <v>548.66999999999996</v>
      </c>
      <c r="K14" s="8">
        <v>466.43</v>
      </c>
      <c r="L14" s="65">
        <f>I14/H14</f>
        <v>1.0325573517511337</v>
      </c>
    </row>
    <row r="15" spans="1:12" x14ac:dyDescent="0.35">
      <c r="A15" s="105" t="s">
        <v>5</v>
      </c>
      <c r="B15" s="105"/>
      <c r="C15" s="4"/>
      <c r="D15" s="120" t="s">
        <v>63</v>
      </c>
      <c r="E15" s="120"/>
      <c r="F15" s="116" t="s">
        <v>70</v>
      </c>
      <c r="G15" s="116"/>
      <c r="H15" s="120" t="s">
        <v>78</v>
      </c>
      <c r="I15" s="120"/>
      <c r="J15" s="120" t="str">
        <f>H15</f>
        <v>№283  от 16.12.21</v>
      </c>
      <c r="K15" s="120"/>
      <c r="L15" s="19"/>
    </row>
    <row r="16" spans="1:12" ht="15" customHeight="1" x14ac:dyDescent="0.35">
      <c r="A16" s="122" t="s">
        <v>27</v>
      </c>
      <c r="B16" s="4" t="s">
        <v>28</v>
      </c>
      <c r="C16" s="4" t="s">
        <v>14</v>
      </c>
      <c r="D16" s="6">
        <v>449.52</v>
      </c>
      <c r="E16" s="8">
        <v>466.55</v>
      </c>
      <c r="F16" s="6">
        <f t="shared" ref="F16" si="6">E16</f>
        <v>466.55</v>
      </c>
      <c r="G16" s="8">
        <v>407.89</v>
      </c>
      <c r="H16" s="6">
        <f t="shared" ref="H16:H17" si="7">G16</f>
        <v>407.89</v>
      </c>
      <c r="I16" s="8">
        <v>427.57</v>
      </c>
      <c r="J16" s="6">
        <f t="shared" ref="J16:J17" si="8">I16</f>
        <v>427.57</v>
      </c>
      <c r="K16" s="8">
        <v>500.34</v>
      </c>
      <c r="L16" s="65">
        <f>I16/H16</f>
        <v>1.0482483022383486</v>
      </c>
    </row>
    <row r="17" spans="1:12" x14ac:dyDescent="0.35">
      <c r="A17" s="122"/>
      <c r="B17" s="4" t="s">
        <v>29</v>
      </c>
      <c r="C17" s="4" t="s">
        <v>14</v>
      </c>
      <c r="D17" s="6">
        <v>374.58</v>
      </c>
      <c r="E17" s="8">
        <v>388.47</v>
      </c>
      <c r="F17" s="6">
        <f>E17</f>
        <v>388.47</v>
      </c>
      <c r="G17" s="8">
        <v>407.89</v>
      </c>
      <c r="H17" s="6">
        <f t="shared" si="7"/>
        <v>407.89</v>
      </c>
      <c r="I17" s="8">
        <v>427.57</v>
      </c>
      <c r="J17" s="6">
        <f t="shared" si="8"/>
        <v>427.57</v>
      </c>
      <c r="K17" s="8">
        <v>407.67</v>
      </c>
      <c r="L17" s="65">
        <f>I17/H17</f>
        <v>1.0482483022383486</v>
      </c>
    </row>
    <row r="18" spans="1:12" hidden="1" x14ac:dyDescent="0.35">
      <c r="A18" s="101" t="s">
        <v>30</v>
      </c>
      <c r="B18" s="102"/>
      <c r="C18" s="4"/>
      <c r="D18" s="12"/>
      <c r="E18" s="8"/>
      <c r="F18" s="8"/>
      <c r="G18" s="8"/>
      <c r="H18" s="8"/>
      <c r="I18" s="8"/>
      <c r="J18" s="8"/>
      <c r="K18" s="8"/>
      <c r="L18" s="19"/>
    </row>
    <row r="19" spans="1:12" hidden="1" x14ac:dyDescent="0.35">
      <c r="A19" s="4" t="s">
        <v>31</v>
      </c>
      <c r="B19" s="4"/>
      <c r="C19" s="4" t="s">
        <v>32</v>
      </c>
      <c r="D19" s="7"/>
      <c r="E19" s="8"/>
      <c r="F19" s="7">
        <f t="shared" ref="F19:F20" si="9">E19</f>
        <v>0</v>
      </c>
      <c r="G19" s="8"/>
      <c r="H19" s="7">
        <f t="shared" ref="H19:H20" si="10">G19</f>
        <v>0</v>
      </c>
      <c r="I19" s="8"/>
      <c r="J19" s="7">
        <f t="shared" ref="J19:J20" si="11">I19</f>
        <v>0</v>
      </c>
      <c r="K19" s="8"/>
      <c r="L19" s="19"/>
    </row>
    <row r="20" spans="1:12" hidden="1" x14ac:dyDescent="0.35">
      <c r="A20" s="4" t="s">
        <v>33</v>
      </c>
      <c r="B20" s="4"/>
      <c r="C20" s="4" t="s">
        <v>14</v>
      </c>
      <c r="D20" s="6">
        <v>241.64</v>
      </c>
      <c r="E20" s="8"/>
      <c r="F20" s="6">
        <f t="shared" si="9"/>
        <v>0</v>
      </c>
      <c r="G20" s="8"/>
      <c r="H20" s="6">
        <f t="shared" si="10"/>
        <v>0</v>
      </c>
      <c r="I20" s="8">
        <v>285.57</v>
      </c>
      <c r="J20" s="6">
        <f t="shared" si="11"/>
        <v>285.57</v>
      </c>
      <c r="K20" s="8"/>
      <c r="L20" s="65"/>
    </row>
    <row r="21" spans="1:12" x14ac:dyDescent="0.35">
      <c r="A21" s="44"/>
      <c r="L21" s="31"/>
    </row>
    <row r="22" spans="1:12" x14ac:dyDescent="0.35">
      <c r="A22" s="44"/>
      <c r="B22" s="13" t="s">
        <v>65</v>
      </c>
    </row>
    <row r="24" spans="1:12" x14ac:dyDescent="0.35">
      <c r="A24" s="103" t="s">
        <v>35</v>
      </c>
      <c r="B24" s="103" t="s">
        <v>36</v>
      </c>
      <c r="C24" s="101" t="s">
        <v>37</v>
      </c>
      <c r="D24" s="104"/>
      <c r="E24" s="104"/>
      <c r="F24" s="104"/>
      <c r="G24" s="102"/>
    </row>
    <row r="25" spans="1:12" ht="29" x14ac:dyDescent="0.35">
      <c r="A25" s="103"/>
      <c r="B25" s="103"/>
      <c r="C25" s="14" t="s">
        <v>38</v>
      </c>
      <c r="D25" s="14" t="s">
        <v>39</v>
      </c>
      <c r="E25" s="14" t="s">
        <v>40</v>
      </c>
      <c r="F25" s="14" t="s">
        <v>41</v>
      </c>
      <c r="G25" s="15" t="s">
        <v>42</v>
      </c>
    </row>
    <row r="26" spans="1:12" x14ac:dyDescent="0.35">
      <c r="A26" s="16" t="s">
        <v>71</v>
      </c>
      <c r="B26" s="17"/>
      <c r="C26" s="17"/>
      <c r="D26" s="17"/>
      <c r="E26" s="17"/>
      <c r="F26" s="17"/>
      <c r="G26" s="18"/>
    </row>
    <row r="27" spans="1:12" x14ac:dyDescent="0.35">
      <c r="A27" s="4" t="s">
        <v>44</v>
      </c>
      <c r="B27" s="118">
        <f>F6</f>
        <v>5499.92</v>
      </c>
      <c r="C27" s="20">
        <v>1281.48</v>
      </c>
      <c r="D27" s="20">
        <v>1578.24</v>
      </c>
      <c r="E27" s="20">
        <v>1738.35</v>
      </c>
      <c r="F27" s="20">
        <v>1940.88</v>
      </c>
      <c r="G27" s="20">
        <v>2119.1999999999998</v>
      </c>
    </row>
    <row r="28" spans="1:12" x14ac:dyDescent="0.35">
      <c r="A28" s="4" t="s">
        <v>74</v>
      </c>
      <c r="B28" s="119"/>
      <c r="C28" s="20">
        <f>C27/1.2</f>
        <v>1067.9000000000001</v>
      </c>
      <c r="D28" s="20">
        <f t="shared" ref="D28:G28" si="12">D27/1.2</f>
        <v>1315.2</v>
      </c>
      <c r="E28" s="20">
        <f t="shared" si="12"/>
        <v>1448.625</v>
      </c>
      <c r="F28" s="20">
        <f t="shared" si="12"/>
        <v>1617.4</v>
      </c>
      <c r="G28" s="20">
        <f t="shared" si="12"/>
        <v>1766</v>
      </c>
    </row>
    <row r="29" spans="1:12" x14ac:dyDescent="0.35">
      <c r="A29" s="54" t="s">
        <v>45</v>
      </c>
      <c r="B29" s="54"/>
      <c r="C29" s="23">
        <f>C27*100/$B$27</f>
        <v>23.299975272367597</v>
      </c>
      <c r="D29" s="23">
        <f t="shared" ref="D29:G29" si="13">D27*100/$B$27</f>
        <v>28.695690119129004</v>
      </c>
      <c r="E29" s="23">
        <f t="shared" si="13"/>
        <v>31.606823371976319</v>
      </c>
      <c r="F29" s="23">
        <f t="shared" si="13"/>
        <v>35.289240570771938</v>
      </c>
      <c r="G29" s="23">
        <f t="shared" si="13"/>
        <v>38.531469548647976</v>
      </c>
    </row>
    <row r="30" spans="1:12" x14ac:dyDescent="0.35">
      <c r="A30" s="51" t="s">
        <v>66</v>
      </c>
      <c r="B30" s="51"/>
      <c r="C30" s="51"/>
      <c r="D30" s="51"/>
      <c r="E30" s="51"/>
      <c r="F30" s="51"/>
      <c r="G30" s="51"/>
    </row>
    <row r="31" spans="1:12" x14ac:dyDescent="0.35">
      <c r="A31" s="4" t="s">
        <v>44</v>
      </c>
      <c r="B31" s="118">
        <f>G6</f>
        <v>5741.75</v>
      </c>
      <c r="C31" s="20">
        <v>1358.37</v>
      </c>
      <c r="D31" s="20">
        <v>1672.93</v>
      </c>
      <c r="E31" s="20">
        <v>1842.65</v>
      </c>
      <c r="F31" s="20">
        <v>2057.33</v>
      </c>
      <c r="G31" s="20">
        <v>2246.35</v>
      </c>
    </row>
    <row r="32" spans="1:12" x14ac:dyDescent="0.35">
      <c r="A32" s="4" t="s">
        <v>74</v>
      </c>
      <c r="B32" s="119"/>
      <c r="C32" s="20">
        <f>C31/1.2</f>
        <v>1131.9749999999999</v>
      </c>
      <c r="D32" s="20">
        <f t="shared" ref="D32" si="14">D31/1.2</f>
        <v>1394.1083333333333</v>
      </c>
      <c r="E32" s="20">
        <f t="shared" ref="E32" si="15">E31/1.2</f>
        <v>1535.5416666666667</v>
      </c>
      <c r="F32" s="20">
        <f t="shared" ref="F32" si="16">F31/1.2</f>
        <v>1714.4416666666666</v>
      </c>
      <c r="G32" s="20">
        <f t="shared" ref="G32" si="17">G31/1.2</f>
        <v>1871.9583333333333</v>
      </c>
    </row>
    <row r="33" spans="1:7" x14ac:dyDescent="0.35">
      <c r="A33" s="54" t="s">
        <v>45</v>
      </c>
      <c r="B33" s="54"/>
      <c r="C33" s="23">
        <f>C31*100/$B$31</f>
        <v>23.657769843688772</v>
      </c>
      <c r="D33" s="23">
        <f>D31*100/$B$31</f>
        <v>29.136238951539166</v>
      </c>
      <c r="E33" s="23">
        <f>E31*100/$B$31</f>
        <v>32.092132189663431</v>
      </c>
      <c r="F33" s="23">
        <f>F31*100/$B$31</f>
        <v>35.831061958462143</v>
      </c>
      <c r="G33" s="23">
        <f>G31*100/$B$31</f>
        <v>39.123089650367916</v>
      </c>
    </row>
    <row r="34" spans="1:7" x14ac:dyDescent="0.35">
      <c r="C34" s="35">
        <f>C31/C27</f>
        <v>1.0600009364172673</v>
      </c>
      <c r="D34" s="35">
        <f>D31/D27</f>
        <v>1.0599972120843471</v>
      </c>
      <c r="E34" s="35">
        <f>E31/E27</f>
        <v>1.0599994247418529</v>
      </c>
      <c r="F34" s="35">
        <f>F31/F27</f>
        <v>1.0599985573554263</v>
      </c>
      <c r="G34" s="35">
        <f>G31/G27</f>
        <v>1.0599990562476407</v>
      </c>
    </row>
    <row r="36" spans="1:7" ht="28.5" customHeight="1" x14ac:dyDescent="0.35">
      <c r="A36" s="97" t="s">
        <v>72</v>
      </c>
      <c r="B36" s="97"/>
      <c r="C36" s="97"/>
      <c r="D36" s="97"/>
      <c r="E36" s="25"/>
    </row>
    <row r="37" spans="1:7" ht="15" thickBot="1" x14ac:dyDescent="0.4">
      <c r="A37" s="26"/>
      <c r="B37" s="26"/>
      <c r="C37" s="26"/>
      <c r="D37" s="26"/>
      <c r="E37" s="27"/>
    </row>
    <row r="38" spans="1:7" ht="30" customHeight="1" x14ac:dyDescent="0.35">
      <c r="A38" s="28" t="s">
        <v>48</v>
      </c>
      <c r="B38" s="29" t="s">
        <v>35</v>
      </c>
      <c r="C38" s="29" t="s">
        <v>36</v>
      </c>
      <c r="D38" s="30" t="s">
        <v>49</v>
      </c>
      <c r="E38" s="31" t="s">
        <v>50</v>
      </c>
      <c r="F38" t="s">
        <v>73</v>
      </c>
    </row>
    <row r="39" spans="1:7" x14ac:dyDescent="0.35">
      <c r="A39" s="98" t="s">
        <v>51</v>
      </c>
      <c r="B39" s="32" t="s">
        <v>3</v>
      </c>
      <c r="C39" s="33">
        <f>F8</f>
        <v>85.97</v>
      </c>
      <c r="D39" s="34">
        <f>E39/1.2</f>
        <v>66.666666666666671</v>
      </c>
      <c r="E39" s="35">
        <v>80</v>
      </c>
      <c r="F39" s="35">
        <f>E40/E39</f>
        <v>1.1986250000000001</v>
      </c>
    </row>
    <row r="40" spans="1:7" x14ac:dyDescent="0.35">
      <c r="A40" s="98"/>
      <c r="B40" s="32" t="s">
        <v>52</v>
      </c>
      <c r="C40" s="33">
        <f>G8</f>
        <v>92.1</v>
      </c>
      <c r="D40" s="34">
        <f t="shared" ref="D40:D54" si="18">E40/1.2</f>
        <v>79.908333333333331</v>
      </c>
      <c r="E40" s="35">
        <v>95.89</v>
      </c>
      <c r="F40" s="35"/>
    </row>
    <row r="41" spans="1:7" ht="15" hidden="1" customHeight="1" x14ac:dyDescent="0.35">
      <c r="A41" s="98" t="s">
        <v>53</v>
      </c>
      <c r="B41" s="32" t="s">
        <v>3</v>
      </c>
      <c r="C41" s="33" t="e">
        <f>#REF!</f>
        <v>#REF!</v>
      </c>
      <c r="D41" s="34">
        <f t="shared" si="18"/>
        <v>66.666666666666671</v>
      </c>
      <c r="E41" s="35">
        <f>E39</f>
        <v>80</v>
      </c>
      <c r="F41" s="35"/>
    </row>
    <row r="42" spans="1:7" hidden="1" x14ac:dyDescent="0.35">
      <c r="A42" s="98"/>
      <c r="B42" s="32" t="s">
        <v>52</v>
      </c>
      <c r="C42" s="33" t="e">
        <f>#REF!</f>
        <v>#REF!</v>
      </c>
      <c r="D42" s="34">
        <f t="shared" si="18"/>
        <v>79.908333333333331</v>
      </c>
      <c r="E42" s="35">
        <f>E40</f>
        <v>95.89</v>
      </c>
      <c r="F42" s="35"/>
    </row>
    <row r="43" spans="1:7" x14ac:dyDescent="0.35">
      <c r="A43" s="95" t="s">
        <v>54</v>
      </c>
      <c r="B43" s="32" t="s">
        <v>3</v>
      </c>
      <c r="C43" s="36">
        <f>D16</f>
        <v>449.52</v>
      </c>
      <c r="D43" s="34">
        <f t="shared" si="18"/>
        <v>113.95833333333334</v>
      </c>
      <c r="E43" s="35">
        <v>136.75</v>
      </c>
      <c r="F43" s="35">
        <f>E44/E43</f>
        <v>1.060036563071298</v>
      </c>
    </row>
    <row r="44" spans="1:7" ht="15" customHeight="1" x14ac:dyDescent="0.35">
      <c r="A44" s="95"/>
      <c r="B44" s="32" t="s">
        <v>52</v>
      </c>
      <c r="C44" s="36">
        <f>E16</f>
        <v>466.55</v>
      </c>
      <c r="D44" s="34">
        <f t="shared" si="18"/>
        <v>120.80000000000001</v>
      </c>
      <c r="E44" s="35">
        <v>144.96</v>
      </c>
      <c r="F44" s="35"/>
    </row>
    <row r="45" spans="1:7" x14ac:dyDescent="0.35">
      <c r="A45" s="95" t="s">
        <v>55</v>
      </c>
      <c r="B45" s="32" t="s">
        <v>3</v>
      </c>
      <c r="C45" s="36">
        <f>D17</f>
        <v>374.58</v>
      </c>
      <c r="D45" s="34">
        <f t="shared" si="18"/>
        <v>35.85</v>
      </c>
      <c r="E45" s="35">
        <v>43.02</v>
      </c>
      <c r="F45" s="35">
        <f>E46/E45</f>
        <v>1.1499302649930263</v>
      </c>
    </row>
    <row r="46" spans="1:7" x14ac:dyDescent="0.35">
      <c r="A46" s="95"/>
      <c r="B46" s="32" t="s">
        <v>52</v>
      </c>
      <c r="C46" s="36">
        <f>E17</f>
        <v>388.47</v>
      </c>
      <c r="D46" s="34">
        <f t="shared" si="18"/>
        <v>41.225000000000001</v>
      </c>
      <c r="E46" s="35">
        <v>49.47</v>
      </c>
      <c r="F46" s="35"/>
    </row>
    <row r="47" spans="1:7" x14ac:dyDescent="0.35">
      <c r="A47" s="95" t="s">
        <v>56</v>
      </c>
      <c r="B47" s="32" t="s">
        <v>3</v>
      </c>
      <c r="C47" s="47">
        <f>D14</f>
        <v>433.13</v>
      </c>
      <c r="D47" s="34">
        <f t="shared" si="18"/>
        <v>34.983333333333334</v>
      </c>
      <c r="E47" s="35">
        <v>41.98</v>
      </c>
      <c r="F47" s="35">
        <f>E48/E47</f>
        <v>1.0850404954740354</v>
      </c>
    </row>
    <row r="48" spans="1:7" ht="15" customHeight="1" x14ac:dyDescent="0.35">
      <c r="A48" s="95"/>
      <c r="B48" s="32" t="s">
        <v>52</v>
      </c>
      <c r="C48" s="37">
        <f>E14</f>
        <v>499.54</v>
      </c>
      <c r="D48" s="34">
        <f t="shared" si="18"/>
        <v>37.958333333333336</v>
      </c>
      <c r="E48" s="35">
        <v>45.55</v>
      </c>
      <c r="F48" s="35"/>
    </row>
    <row r="49" spans="1:6" ht="15" hidden="1" customHeight="1" x14ac:dyDescent="0.35">
      <c r="A49" s="95" t="s">
        <v>57</v>
      </c>
      <c r="B49" s="32" t="s">
        <v>3</v>
      </c>
      <c r="C49" s="38">
        <f>D11</f>
        <v>107.11</v>
      </c>
      <c r="D49" s="34">
        <f t="shared" si="18"/>
        <v>32.091666666666669</v>
      </c>
      <c r="E49" s="35">
        <v>38.51</v>
      </c>
      <c r="F49" s="35"/>
    </row>
    <row r="50" spans="1:6" ht="15" hidden="1" customHeight="1" x14ac:dyDescent="0.35">
      <c r="A50" s="95"/>
      <c r="B50" s="32" t="s">
        <v>52</v>
      </c>
      <c r="C50" s="33">
        <f>E11</f>
        <v>111.86</v>
      </c>
      <c r="D50" s="34">
        <f t="shared" si="18"/>
        <v>34.983333333333334</v>
      </c>
      <c r="E50" s="35">
        <v>41.98</v>
      </c>
      <c r="F50" s="35"/>
    </row>
    <row r="51" spans="1:6" ht="15" customHeight="1" x14ac:dyDescent="0.35">
      <c r="A51" s="95" t="s">
        <v>62</v>
      </c>
      <c r="B51" s="32" t="s">
        <v>3</v>
      </c>
      <c r="C51" s="38">
        <f>D12</f>
        <v>191.22</v>
      </c>
      <c r="D51" s="34">
        <f t="shared" si="18"/>
        <v>34.983333333333334</v>
      </c>
      <c r="E51" s="35">
        <v>41.98</v>
      </c>
      <c r="F51" s="35">
        <f>E52/E51</f>
        <v>1.0850404954740354</v>
      </c>
    </row>
    <row r="52" spans="1:6" ht="15" thickBot="1" x14ac:dyDescent="0.4">
      <c r="A52" s="96"/>
      <c r="B52" s="41" t="s">
        <v>52</v>
      </c>
      <c r="C52" s="50">
        <f>E12</f>
        <v>204.3</v>
      </c>
      <c r="D52" s="53">
        <f t="shared" si="18"/>
        <v>37.958333333333336</v>
      </c>
      <c r="E52" s="35">
        <v>45.55</v>
      </c>
    </row>
    <row r="53" spans="1:6" hidden="1" x14ac:dyDescent="0.35">
      <c r="A53" s="121"/>
      <c r="B53" s="48"/>
      <c r="C53" s="49"/>
      <c r="D53" s="52">
        <f t="shared" si="18"/>
        <v>32.091666666666669</v>
      </c>
      <c r="E53" s="35">
        <v>38.51</v>
      </c>
    </row>
    <row r="54" spans="1:6" ht="15" hidden="1" thickBot="1" x14ac:dyDescent="0.4">
      <c r="A54" s="96"/>
      <c r="B54" s="41"/>
      <c r="C54" s="42"/>
      <c r="D54" s="43">
        <f t="shared" si="18"/>
        <v>34.983333333333334</v>
      </c>
      <c r="E54" s="35">
        <v>41.98</v>
      </c>
    </row>
    <row r="56" spans="1:6" x14ac:dyDescent="0.35">
      <c r="A56" s="44"/>
      <c r="B56" s="45"/>
      <c r="C56" s="46"/>
      <c r="D56" s="46"/>
      <c r="E56" s="45"/>
    </row>
  </sheetData>
  <mergeCells count="56">
    <mergeCell ref="B31:B32"/>
    <mergeCell ref="A53:A54"/>
    <mergeCell ref="A16:A17"/>
    <mergeCell ref="A15:B15"/>
    <mergeCell ref="A18:B18"/>
    <mergeCell ref="A36:D36"/>
    <mergeCell ref="A39:A40"/>
    <mergeCell ref="A41:A42"/>
    <mergeCell ref="A43:A44"/>
    <mergeCell ref="A45:A46"/>
    <mergeCell ref="A47:A48"/>
    <mergeCell ref="A24:A25"/>
    <mergeCell ref="B24:B25"/>
    <mergeCell ref="C24:G24"/>
    <mergeCell ref="A49:A50"/>
    <mergeCell ref="A51:A52"/>
    <mergeCell ref="B27:B28"/>
    <mergeCell ref="D13:E13"/>
    <mergeCell ref="F13:G13"/>
    <mergeCell ref="H13:I13"/>
    <mergeCell ref="J13:K13"/>
    <mergeCell ref="D15:E15"/>
    <mergeCell ref="F15:G15"/>
    <mergeCell ref="H15:I15"/>
    <mergeCell ref="J15:K15"/>
    <mergeCell ref="A10:B10"/>
    <mergeCell ref="D10:E10"/>
    <mergeCell ref="F10:G10"/>
    <mergeCell ref="H10:I10"/>
    <mergeCell ref="J10:K10"/>
    <mergeCell ref="J7:K7"/>
    <mergeCell ref="D8:D9"/>
    <mergeCell ref="E8:E9"/>
    <mergeCell ref="F8:F9"/>
    <mergeCell ref="G8:G9"/>
    <mergeCell ref="H8:H9"/>
    <mergeCell ref="I8:I9"/>
    <mergeCell ref="J8:J9"/>
    <mergeCell ref="K8:K9"/>
    <mergeCell ref="A7:B7"/>
    <mergeCell ref="D7:E7"/>
    <mergeCell ref="F7:G7"/>
    <mergeCell ref="H7:I7"/>
    <mergeCell ref="F3:G3"/>
    <mergeCell ref="H3:I3"/>
    <mergeCell ref="A5:B5"/>
    <mergeCell ref="D5:E5"/>
    <mergeCell ref="F5:G5"/>
    <mergeCell ref="H5:I5"/>
    <mergeCell ref="L3:L4"/>
    <mergeCell ref="J5:K5"/>
    <mergeCell ref="A2:E2"/>
    <mergeCell ref="A3:B4"/>
    <mergeCell ref="C3:C4"/>
    <mergeCell ref="D3:E3"/>
    <mergeCell ref="J3:K3"/>
  </mergeCells>
  <pageMargins left="0.70866141732283472" right="0.70866141732283472" top="0" bottom="0" header="0.31496062992125984" footer="0.31496062992125984"/>
  <pageSetup paperSize="9" scale="6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56"/>
  <sheetViews>
    <sheetView view="pageBreakPreview" zoomScaleNormal="100" zoomScaleSheetLayoutView="100" workbookViewId="0">
      <selection activeCell="C27" sqref="C27:G27"/>
    </sheetView>
  </sheetViews>
  <sheetFormatPr defaultRowHeight="14.5" x14ac:dyDescent="0.35"/>
  <cols>
    <col min="1" max="1" width="20.81640625" customWidth="1"/>
    <col min="2" max="2" width="16.26953125" customWidth="1"/>
    <col min="3" max="3" width="11.26953125" customWidth="1"/>
    <col min="4" max="4" width="14.54296875" customWidth="1"/>
    <col min="5" max="6" width="14" customWidth="1"/>
    <col min="7" max="7" width="13.54296875" customWidth="1"/>
    <col min="8" max="8" width="12.26953125" bestFit="1" customWidth="1"/>
    <col min="9" max="9" width="12.1796875" bestFit="1" customWidth="1"/>
    <col min="10" max="10" width="12.26953125" bestFit="1" customWidth="1"/>
    <col min="11" max="11" width="12.1796875" bestFit="1" customWidth="1"/>
    <col min="12" max="12" width="12.26953125" bestFit="1" customWidth="1"/>
    <col min="13" max="13" width="12.1796875" bestFit="1" customWidth="1"/>
    <col min="14" max="14" width="12.26953125" bestFit="1" customWidth="1"/>
    <col min="15" max="15" width="12.1796875" bestFit="1" customWidth="1"/>
  </cols>
  <sheetData>
    <row r="2" spans="1:7" ht="24" customHeight="1" x14ac:dyDescent="0.35">
      <c r="A2" s="97" t="s">
        <v>81</v>
      </c>
      <c r="B2" s="110"/>
      <c r="C2" s="110"/>
      <c r="D2" s="97"/>
      <c r="E2" s="110"/>
    </row>
    <row r="3" spans="1:7" x14ac:dyDescent="0.35">
      <c r="A3" s="111" t="s">
        <v>1</v>
      </c>
      <c r="B3" s="112"/>
      <c r="C3" s="105" t="s">
        <v>2</v>
      </c>
      <c r="D3" s="101">
        <v>2022</v>
      </c>
      <c r="E3" s="102"/>
      <c r="F3" s="101">
        <v>2023</v>
      </c>
      <c r="G3" s="102"/>
    </row>
    <row r="4" spans="1:7" x14ac:dyDescent="0.35">
      <c r="A4" s="113"/>
      <c r="B4" s="114"/>
      <c r="C4" s="105"/>
      <c r="D4" s="1" t="s">
        <v>3</v>
      </c>
      <c r="E4" s="1" t="s">
        <v>4</v>
      </c>
      <c r="F4" s="1" t="s">
        <v>3</v>
      </c>
      <c r="G4" s="1" t="s">
        <v>4</v>
      </c>
    </row>
    <row r="5" spans="1:7" ht="15" customHeight="1" x14ac:dyDescent="0.35">
      <c r="A5" s="105" t="s">
        <v>5</v>
      </c>
      <c r="B5" s="105"/>
      <c r="C5" s="2"/>
      <c r="D5" s="106" t="s">
        <v>75</v>
      </c>
      <c r="E5" s="107"/>
      <c r="F5" s="106" t="str">
        <f t="shared" ref="F5" si="0">D5</f>
        <v>№204  от 03.12.21</v>
      </c>
      <c r="G5" s="107"/>
    </row>
    <row r="6" spans="1:7" x14ac:dyDescent="0.35">
      <c r="A6" s="3" t="s">
        <v>8</v>
      </c>
      <c r="B6" s="4"/>
      <c r="C6" s="4" t="s">
        <v>9</v>
      </c>
      <c r="D6" s="6">
        <v>5741.75</v>
      </c>
      <c r="E6" s="6">
        <v>5899.71</v>
      </c>
      <c r="F6" s="7">
        <f>E6</f>
        <v>5899.71</v>
      </c>
      <c r="G6" s="6">
        <v>5805.98</v>
      </c>
    </row>
    <row r="7" spans="1:7" ht="15" customHeight="1" x14ac:dyDescent="0.35">
      <c r="A7" s="105" t="s">
        <v>5</v>
      </c>
      <c r="B7" s="105"/>
      <c r="C7" s="4"/>
      <c r="D7" s="106" t="s">
        <v>76</v>
      </c>
      <c r="E7" s="107"/>
      <c r="F7" s="106" t="str">
        <f t="shared" ref="F7" si="1">D7</f>
        <v>№205  от 03.12.21</v>
      </c>
      <c r="G7" s="107"/>
    </row>
    <row r="8" spans="1:7" x14ac:dyDescent="0.35">
      <c r="A8" s="4" t="s">
        <v>12</v>
      </c>
      <c r="B8" s="4" t="s">
        <v>13</v>
      </c>
      <c r="C8" s="4" t="s">
        <v>14</v>
      </c>
      <c r="D8" s="108">
        <v>92.1</v>
      </c>
      <c r="E8" s="108">
        <v>103.11</v>
      </c>
      <c r="F8" s="108">
        <f>E8</f>
        <v>103.11</v>
      </c>
      <c r="G8" s="108">
        <v>88.34</v>
      </c>
    </row>
    <row r="9" spans="1:7" ht="15" hidden="1" customHeight="1" x14ac:dyDescent="0.35">
      <c r="A9" s="4"/>
      <c r="B9" s="4" t="s">
        <v>15</v>
      </c>
      <c r="C9" s="4" t="s">
        <v>16</v>
      </c>
      <c r="D9" s="109"/>
      <c r="E9" s="109"/>
      <c r="F9" s="109"/>
      <c r="G9" s="109"/>
    </row>
    <row r="10" spans="1:7" ht="15" customHeight="1" x14ac:dyDescent="0.35">
      <c r="A10" s="105" t="s">
        <v>5</v>
      </c>
      <c r="B10" s="105"/>
      <c r="C10" s="4"/>
      <c r="D10" s="106" t="s">
        <v>77</v>
      </c>
      <c r="E10" s="107"/>
      <c r="F10" s="106" t="str">
        <f t="shared" ref="F10" si="2">D10</f>
        <v>№206  от 03.12.21</v>
      </c>
      <c r="G10" s="107"/>
    </row>
    <row r="11" spans="1:7" x14ac:dyDescent="0.35">
      <c r="A11" s="4" t="s">
        <v>19</v>
      </c>
      <c r="B11" s="4" t="s">
        <v>21</v>
      </c>
      <c r="C11" s="4" t="s">
        <v>14</v>
      </c>
      <c r="D11" s="8">
        <v>112.96</v>
      </c>
      <c r="E11" s="8">
        <v>121.6</v>
      </c>
      <c r="F11" s="7">
        <f t="shared" ref="F11:F14" si="3">E11</f>
        <v>121.6</v>
      </c>
      <c r="G11" s="8">
        <v>112.46</v>
      </c>
    </row>
    <row r="12" spans="1:7" x14ac:dyDescent="0.35">
      <c r="A12" s="4"/>
      <c r="B12" s="4" t="s">
        <v>62</v>
      </c>
      <c r="C12" s="4" t="s">
        <v>14</v>
      </c>
      <c r="D12" s="6">
        <v>209.48</v>
      </c>
      <c r="E12" s="6">
        <v>224.58</v>
      </c>
      <c r="F12" s="7">
        <f t="shared" si="3"/>
        <v>224.58</v>
      </c>
      <c r="G12" s="6">
        <v>214.61</v>
      </c>
    </row>
    <row r="13" spans="1:7" ht="15" customHeight="1" x14ac:dyDescent="0.35">
      <c r="A13" s="4"/>
      <c r="B13" s="4"/>
      <c r="C13" s="4"/>
      <c r="D13" s="106" t="s">
        <v>77</v>
      </c>
      <c r="E13" s="107"/>
      <c r="F13" s="99" t="str">
        <f>D13</f>
        <v>№206  от 03.12.21</v>
      </c>
      <c r="G13" s="100"/>
    </row>
    <row r="14" spans="1:7" x14ac:dyDescent="0.35">
      <c r="B14" s="4" t="s">
        <v>24</v>
      </c>
      <c r="C14" s="4" t="s">
        <v>14</v>
      </c>
      <c r="D14" s="8">
        <v>531.37</v>
      </c>
      <c r="E14" s="8">
        <v>548.66999999999996</v>
      </c>
      <c r="F14" s="7">
        <f t="shared" si="3"/>
        <v>548.66999999999996</v>
      </c>
      <c r="G14" s="8">
        <v>466.43</v>
      </c>
    </row>
    <row r="15" spans="1:7" ht="15" customHeight="1" x14ac:dyDescent="0.35">
      <c r="A15" s="101" t="s">
        <v>5</v>
      </c>
      <c r="B15" s="102"/>
      <c r="C15" s="4"/>
      <c r="D15" s="106" t="s">
        <v>78</v>
      </c>
      <c r="E15" s="107"/>
      <c r="F15" s="99" t="str">
        <f>D15</f>
        <v>№283  от 16.12.21</v>
      </c>
      <c r="G15" s="100"/>
    </row>
    <row r="16" spans="1:7" ht="15" customHeight="1" x14ac:dyDescent="0.35">
      <c r="A16" s="123" t="s">
        <v>27</v>
      </c>
      <c r="B16" s="4" t="s">
        <v>28</v>
      </c>
      <c r="C16" s="4" t="s">
        <v>14</v>
      </c>
      <c r="D16" s="8">
        <v>407.89</v>
      </c>
      <c r="E16" s="8">
        <v>427.57</v>
      </c>
      <c r="F16" s="7">
        <f t="shared" ref="F16:F17" si="4">E16</f>
        <v>427.57</v>
      </c>
      <c r="G16" s="8">
        <v>500.34</v>
      </c>
    </row>
    <row r="17" spans="1:7" x14ac:dyDescent="0.35">
      <c r="A17" s="124"/>
      <c r="B17" s="4" t="s">
        <v>29</v>
      </c>
      <c r="C17" s="4" t="s">
        <v>14</v>
      </c>
      <c r="D17" s="8">
        <v>407.89</v>
      </c>
      <c r="E17" s="8">
        <v>427.57</v>
      </c>
      <c r="F17" s="7">
        <f t="shared" si="4"/>
        <v>427.57</v>
      </c>
      <c r="G17" s="8">
        <v>407.67</v>
      </c>
    </row>
    <row r="18" spans="1:7" x14ac:dyDescent="0.35">
      <c r="A18" s="101" t="s">
        <v>30</v>
      </c>
      <c r="B18" s="102"/>
      <c r="C18" s="4"/>
      <c r="D18" s="8"/>
      <c r="E18" s="8"/>
      <c r="F18" s="8"/>
      <c r="G18" s="8"/>
    </row>
    <row r="19" spans="1:7" hidden="1" x14ac:dyDescent="0.35">
      <c r="A19" s="4" t="s">
        <v>31</v>
      </c>
      <c r="B19" s="4"/>
      <c r="C19" s="4" t="s">
        <v>32</v>
      </c>
      <c r="D19" s="7"/>
      <c r="E19" s="8"/>
      <c r="F19" s="7">
        <f t="shared" ref="F19:F20" si="5">E19</f>
        <v>0</v>
      </c>
      <c r="G19" s="8"/>
    </row>
    <row r="20" spans="1:7" x14ac:dyDescent="0.35">
      <c r="A20" s="4" t="s">
        <v>33</v>
      </c>
      <c r="B20" s="4"/>
      <c r="C20" s="4" t="s">
        <v>14</v>
      </c>
      <c r="D20" s="6">
        <v>260.66000000000003</v>
      </c>
      <c r="E20" s="8">
        <v>285.57</v>
      </c>
      <c r="F20" s="6">
        <f t="shared" si="5"/>
        <v>285.57</v>
      </c>
      <c r="G20" s="8"/>
    </row>
    <row r="21" spans="1:7" x14ac:dyDescent="0.35">
      <c r="A21" s="44"/>
    </row>
    <row r="22" spans="1:7" x14ac:dyDescent="0.35">
      <c r="A22" s="44"/>
      <c r="B22" s="13" t="s">
        <v>80</v>
      </c>
    </row>
    <row r="24" spans="1:7" x14ac:dyDescent="0.35">
      <c r="A24" s="103" t="s">
        <v>35</v>
      </c>
      <c r="B24" s="103" t="s">
        <v>36</v>
      </c>
      <c r="C24" s="101" t="s">
        <v>37</v>
      </c>
      <c r="D24" s="104"/>
      <c r="E24" s="104"/>
      <c r="F24" s="104"/>
      <c r="G24" s="102"/>
    </row>
    <row r="25" spans="1:7" ht="29" x14ac:dyDescent="0.35">
      <c r="A25" s="103"/>
      <c r="B25" s="103"/>
      <c r="C25" s="14" t="s">
        <v>38</v>
      </c>
      <c r="D25" s="14" t="s">
        <v>39</v>
      </c>
      <c r="E25" s="14" t="s">
        <v>40</v>
      </c>
      <c r="F25" s="14" t="s">
        <v>41</v>
      </c>
      <c r="G25" s="15" t="s">
        <v>42</v>
      </c>
    </row>
    <row r="26" spans="1:7" x14ac:dyDescent="0.35">
      <c r="A26" s="56" t="s">
        <v>71</v>
      </c>
      <c r="B26" s="58"/>
      <c r="C26" s="58"/>
      <c r="D26" s="58"/>
      <c r="E26" s="58"/>
      <c r="F26" s="58"/>
      <c r="G26" s="57"/>
    </row>
    <row r="27" spans="1:7" x14ac:dyDescent="0.35">
      <c r="A27" s="4" t="s">
        <v>44</v>
      </c>
      <c r="B27" s="118">
        <f>D6</f>
        <v>5741.75</v>
      </c>
      <c r="C27" s="20">
        <v>1358.37</v>
      </c>
      <c r="D27" s="20">
        <v>1672.93</v>
      </c>
      <c r="E27" s="20">
        <v>1842.65</v>
      </c>
      <c r="F27" s="20">
        <v>2057.33</v>
      </c>
      <c r="G27" s="20">
        <v>2246.35</v>
      </c>
    </row>
    <row r="28" spans="1:7" x14ac:dyDescent="0.35">
      <c r="A28" s="4" t="s">
        <v>74</v>
      </c>
      <c r="B28" s="119"/>
      <c r="C28" s="20">
        <f>C27/1.2</f>
        <v>1131.9749999999999</v>
      </c>
      <c r="D28" s="20">
        <f t="shared" ref="D28:G28" si="6">D27/1.2</f>
        <v>1394.1083333333333</v>
      </c>
      <c r="E28" s="20">
        <f t="shared" si="6"/>
        <v>1535.5416666666667</v>
      </c>
      <c r="F28" s="20">
        <f t="shared" si="6"/>
        <v>1714.4416666666666</v>
      </c>
      <c r="G28" s="20">
        <f t="shared" si="6"/>
        <v>1871.9583333333333</v>
      </c>
    </row>
    <row r="29" spans="1:7" x14ac:dyDescent="0.35">
      <c r="A29" s="54" t="s">
        <v>45</v>
      </c>
      <c r="B29" s="54"/>
      <c r="C29" s="23">
        <f>C27*100/$B$27</f>
        <v>23.657769843688772</v>
      </c>
      <c r="D29" s="23">
        <f t="shared" ref="D29:G29" si="7">D27*100/$B$27</f>
        <v>29.136238951539166</v>
      </c>
      <c r="E29" s="23">
        <f t="shared" si="7"/>
        <v>32.092132189663431</v>
      </c>
      <c r="F29" s="23">
        <f t="shared" si="7"/>
        <v>35.831061958462143</v>
      </c>
      <c r="G29" s="23">
        <f t="shared" si="7"/>
        <v>39.123089650367916</v>
      </c>
    </row>
    <row r="30" spans="1:7" x14ac:dyDescent="0.35">
      <c r="A30" s="55" t="s">
        <v>66</v>
      </c>
      <c r="B30" s="55"/>
      <c r="C30" s="55"/>
      <c r="D30" s="55"/>
      <c r="E30" s="55"/>
      <c r="F30" s="55"/>
      <c r="G30" s="55"/>
    </row>
    <row r="31" spans="1:7" x14ac:dyDescent="0.35">
      <c r="A31" s="4" t="s">
        <v>44</v>
      </c>
      <c r="B31" s="118">
        <f>E6</f>
        <v>5899.71</v>
      </c>
      <c r="C31" s="20"/>
      <c r="D31" s="20"/>
      <c r="E31" s="20"/>
      <c r="F31" s="20"/>
      <c r="G31" s="20"/>
    </row>
    <row r="32" spans="1:7" x14ac:dyDescent="0.35">
      <c r="A32" s="4" t="s">
        <v>74</v>
      </c>
      <c r="B32" s="119"/>
      <c r="C32" s="20">
        <f>C31/1.2</f>
        <v>0</v>
      </c>
      <c r="D32" s="20">
        <f t="shared" ref="D32:G32" si="8">D31/1.2</f>
        <v>0</v>
      </c>
      <c r="E32" s="20">
        <f t="shared" si="8"/>
        <v>0</v>
      </c>
      <c r="F32" s="20">
        <f t="shared" si="8"/>
        <v>0</v>
      </c>
      <c r="G32" s="20">
        <f t="shared" si="8"/>
        <v>0</v>
      </c>
    </row>
    <row r="33" spans="1:7" x14ac:dyDescent="0.35">
      <c r="A33" s="54" t="s">
        <v>45</v>
      </c>
      <c r="B33" s="54"/>
      <c r="C33" s="23">
        <f>C31*100/$B$31</f>
        <v>0</v>
      </c>
      <c r="D33" s="23">
        <f>D31*100/$B$31</f>
        <v>0</v>
      </c>
      <c r="E33" s="23">
        <f>E31*100/$B$31</f>
        <v>0</v>
      </c>
      <c r="F33" s="23">
        <f>F31*100/$B$31</f>
        <v>0</v>
      </c>
      <c r="G33" s="23">
        <f>G31*100/$B$31</f>
        <v>0</v>
      </c>
    </row>
    <row r="34" spans="1:7" x14ac:dyDescent="0.35">
      <c r="C34" s="35">
        <f>C31/C27</f>
        <v>0</v>
      </c>
      <c r="D34" s="35">
        <f>D31/D27</f>
        <v>0</v>
      </c>
      <c r="E34" s="35">
        <f>E31/E27</f>
        <v>0</v>
      </c>
      <c r="F34" s="35">
        <f>F31/F27</f>
        <v>0</v>
      </c>
      <c r="G34" s="35">
        <f>G31/G27</f>
        <v>0</v>
      </c>
    </row>
    <row r="36" spans="1:7" ht="28.5" customHeight="1" x14ac:dyDescent="0.35">
      <c r="A36" s="97" t="s">
        <v>79</v>
      </c>
      <c r="B36" s="97"/>
      <c r="C36" s="97"/>
      <c r="D36" s="97"/>
      <c r="E36" s="25"/>
    </row>
    <row r="37" spans="1:7" ht="15" thickBot="1" x14ac:dyDescent="0.4">
      <c r="A37" s="26"/>
      <c r="B37" s="26"/>
      <c r="C37" s="26"/>
      <c r="D37" s="26"/>
      <c r="E37" s="27"/>
    </row>
    <row r="38" spans="1:7" ht="30" customHeight="1" x14ac:dyDescent="0.35">
      <c r="A38" s="28" t="s">
        <v>48</v>
      </c>
      <c r="B38" s="29" t="s">
        <v>35</v>
      </c>
      <c r="C38" s="29" t="s">
        <v>36</v>
      </c>
      <c r="D38" s="30" t="s">
        <v>49</v>
      </c>
      <c r="E38" s="31" t="s">
        <v>50</v>
      </c>
      <c r="F38" t="s">
        <v>73</v>
      </c>
    </row>
    <row r="39" spans="1:7" x14ac:dyDescent="0.35">
      <c r="A39" s="98" t="s">
        <v>51</v>
      </c>
      <c r="B39" s="32" t="s">
        <v>3</v>
      </c>
      <c r="C39" s="33">
        <f>D8</f>
        <v>92.1</v>
      </c>
      <c r="D39" s="34">
        <f>E39/1.2</f>
        <v>0</v>
      </c>
      <c r="E39" s="35"/>
      <c r="F39" s="35" t="e">
        <f>E40/E39</f>
        <v>#DIV/0!</v>
      </c>
    </row>
    <row r="40" spans="1:7" x14ac:dyDescent="0.35">
      <c r="A40" s="98"/>
      <c r="B40" s="32" t="s">
        <v>52</v>
      </c>
      <c r="C40" s="33">
        <f>E8</f>
        <v>103.11</v>
      </c>
      <c r="D40" s="34">
        <f t="shared" ref="D40:D54" si="9">E40/1.2</f>
        <v>0</v>
      </c>
      <c r="E40" s="35"/>
      <c r="F40" s="35"/>
    </row>
    <row r="41" spans="1:7" ht="15" hidden="1" customHeight="1" x14ac:dyDescent="0.35">
      <c r="A41" s="98" t="s">
        <v>53</v>
      </c>
      <c r="B41" s="32" t="s">
        <v>3</v>
      </c>
      <c r="C41" s="33" t="e">
        <f>#REF!</f>
        <v>#REF!</v>
      </c>
      <c r="D41" s="34">
        <f t="shared" si="9"/>
        <v>0</v>
      </c>
      <c r="E41" s="35"/>
      <c r="F41" s="35"/>
    </row>
    <row r="42" spans="1:7" hidden="1" x14ac:dyDescent="0.35">
      <c r="A42" s="98"/>
      <c r="B42" s="32" t="s">
        <v>52</v>
      </c>
      <c r="C42" s="33" t="e">
        <f>#REF!</f>
        <v>#REF!</v>
      </c>
      <c r="D42" s="34">
        <f t="shared" si="9"/>
        <v>0</v>
      </c>
      <c r="E42" s="35"/>
      <c r="F42" s="35"/>
    </row>
    <row r="43" spans="1:7" x14ac:dyDescent="0.35">
      <c r="A43" s="95" t="s">
        <v>54</v>
      </c>
      <c r="B43" s="32" t="s">
        <v>3</v>
      </c>
      <c r="C43" s="36">
        <f>D16</f>
        <v>407.89</v>
      </c>
      <c r="D43" s="34">
        <f t="shared" si="9"/>
        <v>0</v>
      </c>
      <c r="E43" s="35"/>
      <c r="F43" s="35" t="e">
        <f>E44/E43</f>
        <v>#DIV/0!</v>
      </c>
    </row>
    <row r="44" spans="1:7" ht="15" customHeight="1" x14ac:dyDescent="0.35">
      <c r="A44" s="95"/>
      <c r="B44" s="32" t="s">
        <v>52</v>
      </c>
      <c r="C44" s="36">
        <f>E16</f>
        <v>427.57</v>
      </c>
      <c r="D44" s="34">
        <f t="shared" si="9"/>
        <v>0</v>
      </c>
      <c r="E44" s="35"/>
      <c r="F44" s="35"/>
    </row>
    <row r="45" spans="1:7" x14ac:dyDescent="0.35">
      <c r="A45" s="95" t="s">
        <v>55</v>
      </c>
      <c r="B45" s="32" t="s">
        <v>3</v>
      </c>
      <c r="C45" s="36">
        <f>D17</f>
        <v>407.89</v>
      </c>
      <c r="D45" s="34">
        <f t="shared" si="9"/>
        <v>0</v>
      </c>
      <c r="E45" s="35"/>
      <c r="F45" s="35" t="e">
        <f>E46/E45</f>
        <v>#DIV/0!</v>
      </c>
    </row>
    <row r="46" spans="1:7" x14ac:dyDescent="0.35">
      <c r="A46" s="95"/>
      <c r="B46" s="32" t="s">
        <v>52</v>
      </c>
      <c r="C46" s="36">
        <f>E17</f>
        <v>427.57</v>
      </c>
      <c r="D46" s="34">
        <f t="shared" si="9"/>
        <v>0</v>
      </c>
      <c r="E46" s="35"/>
      <c r="F46" s="35"/>
    </row>
    <row r="47" spans="1:7" x14ac:dyDescent="0.35">
      <c r="A47" s="95" t="s">
        <v>56</v>
      </c>
      <c r="B47" s="32" t="s">
        <v>3</v>
      </c>
      <c r="C47" s="47">
        <f>D14</f>
        <v>531.37</v>
      </c>
      <c r="D47" s="34">
        <f t="shared" si="9"/>
        <v>0</v>
      </c>
      <c r="E47" s="35"/>
      <c r="F47" s="35" t="e">
        <f>E48/E47</f>
        <v>#DIV/0!</v>
      </c>
    </row>
    <row r="48" spans="1:7" ht="15" customHeight="1" x14ac:dyDescent="0.35">
      <c r="A48" s="95"/>
      <c r="B48" s="32" t="s">
        <v>52</v>
      </c>
      <c r="C48" s="37">
        <f>E14</f>
        <v>548.66999999999996</v>
      </c>
      <c r="D48" s="34">
        <f t="shared" si="9"/>
        <v>0</v>
      </c>
      <c r="E48" s="35"/>
      <c r="F48" s="35"/>
    </row>
    <row r="49" spans="1:6" ht="15" hidden="1" customHeight="1" x14ac:dyDescent="0.35">
      <c r="A49" s="95" t="s">
        <v>57</v>
      </c>
      <c r="B49" s="32" t="s">
        <v>3</v>
      </c>
      <c r="C49" s="38" t="e">
        <f>#REF!</f>
        <v>#REF!</v>
      </c>
      <c r="D49" s="34">
        <f t="shared" si="9"/>
        <v>0</v>
      </c>
      <c r="E49" s="35"/>
      <c r="F49" s="35"/>
    </row>
    <row r="50" spans="1:6" ht="15" hidden="1" customHeight="1" x14ac:dyDescent="0.35">
      <c r="A50" s="95"/>
      <c r="B50" s="32" t="s">
        <v>52</v>
      </c>
      <c r="C50" s="33" t="e">
        <f>#REF!</f>
        <v>#REF!</v>
      </c>
      <c r="D50" s="34">
        <f t="shared" si="9"/>
        <v>0</v>
      </c>
      <c r="E50" s="35"/>
      <c r="F50" s="35"/>
    </row>
    <row r="51" spans="1:6" ht="15" customHeight="1" x14ac:dyDescent="0.35">
      <c r="A51" s="95" t="s">
        <v>62</v>
      </c>
      <c r="B51" s="32" t="s">
        <v>3</v>
      </c>
      <c r="C51" s="38">
        <f>D12</f>
        <v>209.48</v>
      </c>
      <c r="D51" s="34">
        <f t="shared" si="9"/>
        <v>0</v>
      </c>
      <c r="E51" s="35"/>
      <c r="F51" s="35" t="e">
        <f>E52/E51</f>
        <v>#DIV/0!</v>
      </c>
    </row>
    <row r="52" spans="1:6" ht="15" thickBot="1" x14ac:dyDescent="0.4">
      <c r="A52" s="96"/>
      <c r="B52" s="41" t="s">
        <v>52</v>
      </c>
      <c r="C52" s="50">
        <f>E12</f>
        <v>224.58</v>
      </c>
      <c r="D52" s="53">
        <f t="shared" si="9"/>
        <v>0</v>
      </c>
      <c r="E52" s="35"/>
    </row>
    <row r="53" spans="1:6" hidden="1" x14ac:dyDescent="0.35">
      <c r="A53" s="121"/>
      <c r="B53" s="48"/>
      <c r="C53" s="49"/>
      <c r="D53" s="52">
        <f t="shared" si="9"/>
        <v>32.091666666666669</v>
      </c>
      <c r="E53" s="35">
        <v>38.51</v>
      </c>
    </row>
    <row r="54" spans="1:6" ht="15" hidden="1" thickBot="1" x14ac:dyDescent="0.4">
      <c r="A54" s="96"/>
      <c r="B54" s="41"/>
      <c r="C54" s="42"/>
      <c r="D54" s="43">
        <f t="shared" si="9"/>
        <v>34.983333333333334</v>
      </c>
      <c r="E54" s="35">
        <v>41.98</v>
      </c>
    </row>
    <row r="56" spans="1:6" x14ac:dyDescent="0.35">
      <c r="A56" s="44"/>
      <c r="B56" s="45"/>
      <c r="C56" s="46"/>
      <c r="D56" s="46"/>
      <c r="E56" s="45"/>
    </row>
  </sheetData>
  <mergeCells count="39">
    <mergeCell ref="A47:A48"/>
    <mergeCell ref="A49:A50"/>
    <mergeCell ref="A51:A52"/>
    <mergeCell ref="A53:A54"/>
    <mergeCell ref="B31:B32"/>
    <mergeCell ref="A36:D36"/>
    <mergeCell ref="A39:A40"/>
    <mergeCell ref="A41:A42"/>
    <mergeCell ref="A43:A44"/>
    <mergeCell ref="A45:A46"/>
    <mergeCell ref="A10:B10"/>
    <mergeCell ref="D10:E10"/>
    <mergeCell ref="F10:G10"/>
    <mergeCell ref="B27:B28"/>
    <mergeCell ref="D13:E13"/>
    <mergeCell ref="F13:G13"/>
    <mergeCell ref="A15:B15"/>
    <mergeCell ref="D15:E15"/>
    <mergeCell ref="F15:G15"/>
    <mergeCell ref="A16:A17"/>
    <mergeCell ref="A18:B18"/>
    <mergeCell ref="A24:A25"/>
    <mergeCell ref="B24:B25"/>
    <mergeCell ref="C24:G24"/>
    <mergeCell ref="F7:G7"/>
    <mergeCell ref="D8:D9"/>
    <mergeCell ref="F3:G3"/>
    <mergeCell ref="A5:B5"/>
    <mergeCell ref="D5:E5"/>
    <mergeCell ref="F5:G5"/>
    <mergeCell ref="E8:E9"/>
    <mergeCell ref="F8:F9"/>
    <mergeCell ref="G8:G9"/>
    <mergeCell ref="A2:E2"/>
    <mergeCell ref="A3:B4"/>
    <mergeCell ref="C3:C4"/>
    <mergeCell ref="D3:E3"/>
    <mergeCell ref="A7:B7"/>
    <mergeCell ref="D7:E7"/>
  </mergeCells>
  <pageMargins left="0.70866141732283472" right="0.70866141732283472" top="0" bottom="0" header="0.31496062992125984" footer="0.31496062992125984"/>
  <pageSetup paperSize="9" scale="76" orientation="portrait" r:id="rId1"/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4F37A-D3C3-48EE-8715-9C8870D0F880}">
  <dimension ref="A2:G56"/>
  <sheetViews>
    <sheetView view="pageBreakPreview" topLeftCell="A10" zoomScaleNormal="100" zoomScaleSheetLayoutView="100" workbookViewId="0">
      <selection activeCell="C29" sqref="C29"/>
    </sheetView>
  </sheetViews>
  <sheetFormatPr defaultRowHeight="14.5" x14ac:dyDescent="0.35"/>
  <cols>
    <col min="1" max="1" width="20.81640625" customWidth="1"/>
    <col min="2" max="2" width="16.26953125" customWidth="1"/>
    <col min="3" max="3" width="11.26953125" customWidth="1"/>
    <col min="4" max="4" width="14.54296875" customWidth="1"/>
    <col min="5" max="6" width="14" customWidth="1"/>
    <col min="7" max="7" width="13.54296875" customWidth="1"/>
    <col min="8" max="8" width="12.26953125" bestFit="1" customWidth="1"/>
    <col min="9" max="9" width="12.1796875" bestFit="1" customWidth="1"/>
    <col min="10" max="10" width="12.26953125" bestFit="1" customWidth="1"/>
    <col min="11" max="11" width="12.1796875" bestFit="1" customWidth="1"/>
    <col min="12" max="12" width="12.26953125" bestFit="1" customWidth="1"/>
    <col min="13" max="13" width="12.1796875" bestFit="1" customWidth="1"/>
    <col min="14" max="14" width="12.26953125" bestFit="1" customWidth="1"/>
    <col min="15" max="15" width="12.1796875" bestFit="1" customWidth="1"/>
  </cols>
  <sheetData>
    <row r="2" spans="1:7" ht="24" customHeight="1" x14ac:dyDescent="0.35">
      <c r="A2" s="97" t="s">
        <v>81</v>
      </c>
      <c r="B2" s="110"/>
      <c r="C2" s="110"/>
      <c r="D2" s="97"/>
      <c r="E2" s="110"/>
    </row>
    <row r="3" spans="1:7" x14ac:dyDescent="0.35">
      <c r="A3" s="111" t="s">
        <v>1</v>
      </c>
      <c r="B3" s="112"/>
      <c r="C3" s="105" t="s">
        <v>2</v>
      </c>
      <c r="D3" s="101">
        <v>2022</v>
      </c>
      <c r="E3" s="102"/>
      <c r="F3" s="68">
        <v>2023</v>
      </c>
      <c r="G3" s="69"/>
    </row>
    <row r="4" spans="1:7" x14ac:dyDescent="0.35">
      <c r="A4" s="113"/>
      <c r="B4" s="114"/>
      <c r="C4" s="105"/>
      <c r="D4" s="1" t="s">
        <v>4</v>
      </c>
      <c r="E4" s="13" t="s">
        <v>83</v>
      </c>
      <c r="F4" s="1" t="s">
        <v>3</v>
      </c>
      <c r="G4" s="1" t="s">
        <v>4</v>
      </c>
    </row>
    <row r="5" spans="1:7" ht="15" customHeight="1" x14ac:dyDescent="0.35">
      <c r="A5" s="105" t="s">
        <v>5</v>
      </c>
      <c r="B5" s="105"/>
      <c r="C5" s="2"/>
      <c r="D5" s="67" t="s">
        <v>75</v>
      </c>
      <c r="E5" s="106" t="s">
        <v>84</v>
      </c>
      <c r="F5" s="125"/>
      <c r="G5" s="125"/>
    </row>
    <row r="6" spans="1:7" x14ac:dyDescent="0.35">
      <c r="A6" s="3" t="s">
        <v>8</v>
      </c>
      <c r="B6" s="4"/>
      <c r="C6" s="4" t="s">
        <v>9</v>
      </c>
      <c r="D6" s="70">
        <v>5899.71</v>
      </c>
      <c r="E6" s="4">
        <v>6337.92</v>
      </c>
      <c r="F6" s="4">
        <v>6337.92</v>
      </c>
      <c r="G6" s="4">
        <v>6337.92</v>
      </c>
    </row>
    <row r="7" spans="1:7" ht="15" customHeight="1" x14ac:dyDescent="0.35">
      <c r="A7" s="105" t="s">
        <v>5</v>
      </c>
      <c r="B7" s="105"/>
      <c r="C7" s="4"/>
      <c r="D7" s="67" t="s">
        <v>76</v>
      </c>
      <c r="E7" s="106" t="s">
        <v>85</v>
      </c>
      <c r="F7" s="125"/>
      <c r="G7" s="125"/>
    </row>
    <row r="8" spans="1:7" x14ac:dyDescent="0.35">
      <c r="A8" s="4" t="s">
        <v>12</v>
      </c>
      <c r="B8" s="4" t="s">
        <v>13</v>
      </c>
      <c r="C8" s="4" t="s">
        <v>14</v>
      </c>
      <c r="D8" s="71">
        <v>103.11</v>
      </c>
      <c r="E8" s="4">
        <v>114.4</v>
      </c>
      <c r="F8" s="4">
        <v>114.4</v>
      </c>
      <c r="G8" s="4">
        <v>114.4</v>
      </c>
    </row>
    <row r="9" spans="1:7" ht="15" hidden="1" customHeight="1" x14ac:dyDescent="0.35">
      <c r="A9" s="4"/>
      <c r="B9" s="4" t="s">
        <v>15</v>
      </c>
      <c r="C9" s="4" t="s">
        <v>16</v>
      </c>
      <c r="D9" s="72"/>
      <c r="E9" s="4"/>
      <c r="F9" s="11"/>
      <c r="G9" s="11"/>
    </row>
    <row r="10" spans="1:7" ht="15" customHeight="1" x14ac:dyDescent="0.35">
      <c r="A10" s="105" t="s">
        <v>5</v>
      </c>
      <c r="B10" s="105"/>
      <c r="C10" s="4"/>
      <c r="D10" s="67" t="s">
        <v>77</v>
      </c>
      <c r="E10" s="106" t="s">
        <v>86</v>
      </c>
      <c r="F10" s="125"/>
      <c r="G10" s="125"/>
    </row>
    <row r="11" spans="1:7" x14ac:dyDescent="0.35">
      <c r="A11" s="4" t="s">
        <v>19</v>
      </c>
      <c r="B11" s="4" t="s">
        <v>21</v>
      </c>
      <c r="C11" s="4" t="s">
        <v>14</v>
      </c>
      <c r="D11" s="73">
        <v>121.6</v>
      </c>
      <c r="E11" s="4">
        <v>135.84</v>
      </c>
      <c r="F11" s="4">
        <v>135.84</v>
      </c>
      <c r="G11" s="4">
        <v>135.84</v>
      </c>
    </row>
    <row r="12" spans="1:7" x14ac:dyDescent="0.35">
      <c r="A12" s="4"/>
      <c r="B12" s="4" t="s">
        <v>62</v>
      </c>
      <c r="C12" s="4" t="s">
        <v>14</v>
      </c>
      <c r="D12" s="70">
        <v>224.58</v>
      </c>
      <c r="E12" s="4">
        <v>243.67</v>
      </c>
      <c r="F12" s="4">
        <v>243.67</v>
      </c>
      <c r="G12" s="4">
        <v>243.67</v>
      </c>
    </row>
    <row r="13" spans="1:7" ht="15" customHeight="1" x14ac:dyDescent="0.35">
      <c r="A13" s="4"/>
      <c r="B13" s="4"/>
      <c r="C13" s="4"/>
      <c r="D13" s="67" t="s">
        <v>77</v>
      </c>
      <c r="E13" s="101" t="s">
        <v>90</v>
      </c>
      <c r="F13" s="104"/>
      <c r="G13" s="102"/>
    </row>
    <row r="14" spans="1:7" x14ac:dyDescent="0.35">
      <c r="B14" s="4" t="s">
        <v>24</v>
      </c>
      <c r="C14" s="4" t="s">
        <v>14</v>
      </c>
      <c r="D14" s="73">
        <v>548.66999999999996</v>
      </c>
      <c r="E14" s="4">
        <v>575.39</v>
      </c>
      <c r="F14" s="4">
        <v>575.39</v>
      </c>
      <c r="G14" s="4">
        <v>575.39</v>
      </c>
    </row>
    <row r="15" spans="1:7" ht="15" customHeight="1" x14ac:dyDescent="0.35">
      <c r="A15" s="101" t="s">
        <v>5</v>
      </c>
      <c r="B15" s="102"/>
      <c r="C15" s="4"/>
      <c r="D15" s="67" t="s">
        <v>78</v>
      </c>
      <c r="E15" s="101" t="s">
        <v>91</v>
      </c>
      <c r="F15" s="104"/>
      <c r="G15" s="102"/>
    </row>
    <row r="16" spans="1:7" ht="15" customHeight="1" x14ac:dyDescent="0.35">
      <c r="A16" s="123" t="s">
        <v>27</v>
      </c>
      <c r="B16" s="4" t="s">
        <v>28</v>
      </c>
      <c r="C16" s="4" t="s">
        <v>14</v>
      </c>
      <c r="D16" s="73">
        <v>427.57</v>
      </c>
      <c r="E16" s="4">
        <v>462.98</v>
      </c>
      <c r="F16" s="4">
        <v>462.98</v>
      </c>
      <c r="G16" s="4">
        <v>462.98</v>
      </c>
    </row>
    <row r="17" spans="1:7" x14ac:dyDescent="0.35">
      <c r="A17" s="124"/>
      <c r="B17" s="4" t="s">
        <v>29</v>
      </c>
      <c r="C17" s="4" t="s">
        <v>14</v>
      </c>
      <c r="D17" s="73">
        <v>427.57</v>
      </c>
      <c r="E17" s="4">
        <v>462.98</v>
      </c>
      <c r="F17" s="4">
        <v>462.98</v>
      </c>
      <c r="G17" s="4">
        <v>462.98</v>
      </c>
    </row>
    <row r="18" spans="1:7" x14ac:dyDescent="0.35">
      <c r="A18" s="101" t="s">
        <v>30</v>
      </c>
      <c r="B18" s="102"/>
      <c r="C18" s="4"/>
      <c r="D18" s="73"/>
      <c r="E18" s="4"/>
      <c r="F18" s="64"/>
      <c r="G18" s="64"/>
    </row>
    <row r="19" spans="1:7" ht="15" hidden="1" customHeight="1" x14ac:dyDescent="0.35">
      <c r="A19" s="4" t="s">
        <v>31</v>
      </c>
      <c r="B19" s="4"/>
      <c r="C19" s="4" t="s">
        <v>32</v>
      </c>
      <c r="D19" s="73"/>
      <c r="E19" s="4"/>
      <c r="F19" s="7">
        <f>D19</f>
        <v>0</v>
      </c>
      <c r="G19" s="64"/>
    </row>
    <row r="20" spans="1:7" x14ac:dyDescent="0.35">
      <c r="A20" s="4" t="s">
        <v>33</v>
      </c>
      <c r="B20" s="4"/>
      <c r="C20" s="4" t="s">
        <v>14</v>
      </c>
      <c r="D20" s="73">
        <v>285.57</v>
      </c>
      <c r="E20" s="4"/>
      <c r="F20" s="6"/>
      <c r="G20" s="64"/>
    </row>
    <row r="21" spans="1:7" x14ac:dyDescent="0.35">
      <c r="A21" s="44"/>
    </row>
    <row r="22" spans="1:7" x14ac:dyDescent="0.35">
      <c r="A22" s="44"/>
      <c r="B22" s="13" t="s">
        <v>80</v>
      </c>
    </row>
    <row r="23" spans="1:7" x14ac:dyDescent="0.35">
      <c r="D23" t="s">
        <v>87</v>
      </c>
    </row>
    <row r="24" spans="1:7" x14ac:dyDescent="0.35">
      <c r="A24" s="103" t="s">
        <v>35</v>
      </c>
      <c r="B24" s="103" t="s">
        <v>36</v>
      </c>
      <c r="C24" s="101" t="s">
        <v>37</v>
      </c>
      <c r="D24" s="104"/>
      <c r="E24" s="104"/>
      <c r="F24" s="104"/>
      <c r="G24" s="102"/>
    </row>
    <row r="25" spans="1:7" ht="29" x14ac:dyDescent="0.35">
      <c r="A25" s="103"/>
      <c r="B25" s="103"/>
      <c r="C25" s="63" t="s">
        <v>38</v>
      </c>
      <c r="D25" s="63" t="s">
        <v>39</v>
      </c>
      <c r="E25" s="63" t="s">
        <v>40</v>
      </c>
      <c r="F25" s="63" t="s">
        <v>41</v>
      </c>
      <c r="G25" s="15" t="s">
        <v>42</v>
      </c>
    </row>
    <row r="26" spans="1:7" x14ac:dyDescent="0.35">
      <c r="A26" s="66" t="s">
        <v>66</v>
      </c>
      <c r="B26" s="61"/>
      <c r="C26" s="61"/>
      <c r="D26" s="61"/>
      <c r="E26" s="61"/>
      <c r="F26" s="61"/>
      <c r="G26" s="60"/>
    </row>
    <row r="27" spans="1:7" x14ac:dyDescent="0.35">
      <c r="A27" s="4" t="s">
        <v>44</v>
      </c>
      <c r="B27" s="118">
        <f>D6</f>
        <v>5899.71</v>
      </c>
      <c r="C27" s="20">
        <v>1439.87</v>
      </c>
      <c r="D27" s="20">
        <v>1773.31</v>
      </c>
      <c r="E27" s="20">
        <v>1953.21</v>
      </c>
      <c r="F27" s="20">
        <v>2180.77</v>
      </c>
      <c r="G27" s="20">
        <v>2381.13</v>
      </c>
    </row>
    <row r="28" spans="1:7" x14ac:dyDescent="0.35">
      <c r="A28" s="4" t="s">
        <v>74</v>
      </c>
      <c r="B28" s="119"/>
      <c r="C28" s="20">
        <f>C27/1.2</f>
        <v>1199.8916666666667</v>
      </c>
      <c r="D28" s="20">
        <f t="shared" ref="D28:G28" si="0">D27/1.2</f>
        <v>1477.7583333333334</v>
      </c>
      <c r="E28" s="20">
        <f t="shared" si="0"/>
        <v>1627.6750000000002</v>
      </c>
      <c r="F28" s="20">
        <f t="shared" si="0"/>
        <v>1817.3083333333334</v>
      </c>
      <c r="G28" s="20">
        <f t="shared" si="0"/>
        <v>1984.2750000000001</v>
      </c>
    </row>
    <row r="29" spans="1:7" x14ac:dyDescent="0.35">
      <c r="A29" s="54" t="s">
        <v>45</v>
      </c>
      <c r="B29" s="54"/>
      <c r="C29" s="23">
        <f>C27*100/$B$27</f>
        <v>24.405775877119385</v>
      </c>
      <c r="D29" s="23">
        <f t="shared" ref="D29:G29" si="1">D27*100/$B$27</f>
        <v>30.057579101345659</v>
      </c>
      <c r="E29" s="23">
        <f t="shared" si="1"/>
        <v>33.106881524685114</v>
      </c>
      <c r="F29" s="23">
        <f t="shared" si="1"/>
        <v>36.964020265402873</v>
      </c>
      <c r="G29" s="23">
        <f t="shared" si="1"/>
        <v>40.360119395699108</v>
      </c>
    </row>
    <row r="30" spans="1:7" x14ac:dyDescent="0.35">
      <c r="A30" s="59" t="s">
        <v>88</v>
      </c>
      <c r="B30" s="59"/>
      <c r="C30" s="59"/>
      <c r="D30" s="59"/>
      <c r="E30" s="59"/>
      <c r="F30" s="59"/>
      <c r="G30" s="59"/>
    </row>
    <row r="31" spans="1:7" x14ac:dyDescent="0.35">
      <c r="A31" s="4" t="s">
        <v>44</v>
      </c>
      <c r="B31" s="118">
        <f>E6</f>
        <v>6337.92</v>
      </c>
      <c r="C31" s="20">
        <v>1555.06</v>
      </c>
      <c r="D31" s="20">
        <v>1915.17</v>
      </c>
      <c r="E31" s="20">
        <v>2109.4699999999998</v>
      </c>
      <c r="F31" s="20">
        <v>2355.23</v>
      </c>
      <c r="G31" s="20">
        <v>2571.62</v>
      </c>
    </row>
    <row r="32" spans="1:7" x14ac:dyDescent="0.35">
      <c r="A32" s="4" t="s">
        <v>74</v>
      </c>
      <c r="B32" s="119"/>
      <c r="C32" s="20">
        <f>C31/1.2</f>
        <v>1295.8833333333334</v>
      </c>
      <c r="D32" s="20">
        <f t="shared" ref="D32:G32" si="2">D31/1.2</f>
        <v>1595.9750000000001</v>
      </c>
      <c r="E32" s="20">
        <f t="shared" si="2"/>
        <v>1757.8916666666667</v>
      </c>
      <c r="F32" s="20">
        <f t="shared" si="2"/>
        <v>1962.6916666666668</v>
      </c>
      <c r="G32" s="20">
        <f t="shared" si="2"/>
        <v>2143.0166666666669</v>
      </c>
    </row>
    <row r="33" spans="1:7" x14ac:dyDescent="0.35">
      <c r="A33" s="54" t="s">
        <v>45</v>
      </c>
      <c r="B33" s="54"/>
      <c r="C33" s="23">
        <f>C31*100/$B$31</f>
        <v>24.535809855599314</v>
      </c>
      <c r="D33" s="23">
        <f>D31*100/$B$31</f>
        <v>30.217642381096638</v>
      </c>
      <c r="E33" s="23">
        <f>E31*100/$B$31</f>
        <v>33.283316924164389</v>
      </c>
      <c r="F33" s="23">
        <f>F31*100/$B$31</f>
        <v>37.160929768756944</v>
      </c>
      <c r="G33" s="23">
        <f>G31*100/$B$31</f>
        <v>40.575141371301626</v>
      </c>
    </row>
    <row r="34" spans="1:7" x14ac:dyDescent="0.35">
      <c r="C34" s="35">
        <f>C31/C27</f>
        <v>1.0800002778028572</v>
      </c>
      <c r="D34" s="35">
        <f>D31/D27</f>
        <v>1.0799972931974671</v>
      </c>
      <c r="E34" s="35">
        <f>E31/E27</f>
        <v>1.0800016383286999</v>
      </c>
      <c r="F34" s="35">
        <f>F31/F27</f>
        <v>1.0799992663141917</v>
      </c>
      <c r="G34" s="35">
        <f>G31/G27</f>
        <v>1.0799998320125317</v>
      </c>
    </row>
    <row r="36" spans="1:7" ht="28.5" customHeight="1" x14ac:dyDescent="0.35">
      <c r="A36" s="97" t="s">
        <v>89</v>
      </c>
      <c r="B36" s="97"/>
      <c r="C36" s="97"/>
      <c r="D36" s="97"/>
      <c r="E36" s="25"/>
    </row>
    <row r="37" spans="1:7" ht="15" thickBot="1" x14ac:dyDescent="0.4">
      <c r="A37" s="26"/>
      <c r="B37" s="26"/>
      <c r="C37" s="26"/>
      <c r="D37" s="26"/>
      <c r="E37" s="27"/>
    </row>
    <row r="38" spans="1:7" ht="30" customHeight="1" x14ac:dyDescent="0.35">
      <c r="A38" s="28" t="s">
        <v>48</v>
      </c>
      <c r="B38" s="29" t="s">
        <v>35</v>
      </c>
      <c r="C38" s="29" t="s">
        <v>36</v>
      </c>
      <c r="D38" s="30" t="s">
        <v>49</v>
      </c>
      <c r="E38" s="31" t="s">
        <v>50</v>
      </c>
      <c r="F38" t="s">
        <v>73</v>
      </c>
    </row>
    <row r="39" spans="1:7" x14ac:dyDescent="0.35">
      <c r="A39" s="98" t="s">
        <v>51</v>
      </c>
      <c r="B39" s="32" t="s">
        <v>52</v>
      </c>
      <c r="C39" s="33">
        <f>D8</f>
        <v>103.11</v>
      </c>
      <c r="D39" s="34">
        <f>E39/1.2</f>
        <v>86.24166666666666</v>
      </c>
      <c r="E39" s="35">
        <v>103.49</v>
      </c>
      <c r="F39" s="35">
        <f>E40/E39</f>
        <v>1.0899603826456663</v>
      </c>
    </row>
    <row r="40" spans="1:7" x14ac:dyDescent="0.35">
      <c r="A40" s="98"/>
      <c r="B40" s="32" t="s">
        <v>83</v>
      </c>
      <c r="C40" s="33">
        <f>E8</f>
        <v>114.4</v>
      </c>
      <c r="D40" s="34">
        <f t="shared" ref="D40:D54" si="3">E40/1.2</f>
        <v>94</v>
      </c>
      <c r="E40" s="35">
        <v>112.8</v>
      </c>
      <c r="F40" s="35"/>
    </row>
    <row r="41" spans="1:7" ht="15" hidden="1" customHeight="1" x14ac:dyDescent="0.35">
      <c r="A41" s="98" t="s">
        <v>53</v>
      </c>
      <c r="B41" s="32" t="s">
        <v>3</v>
      </c>
      <c r="C41" s="33"/>
      <c r="D41" s="34">
        <f t="shared" si="3"/>
        <v>0</v>
      </c>
      <c r="E41" s="35"/>
      <c r="F41" s="35"/>
    </row>
    <row r="42" spans="1:7" hidden="1" x14ac:dyDescent="0.35">
      <c r="A42" s="98"/>
      <c r="B42" s="32" t="s">
        <v>52</v>
      </c>
      <c r="C42" s="33"/>
      <c r="D42" s="34">
        <f t="shared" si="3"/>
        <v>0</v>
      </c>
      <c r="E42" s="35"/>
      <c r="F42" s="35"/>
    </row>
    <row r="43" spans="1:7" x14ac:dyDescent="0.35">
      <c r="A43" s="95" t="s">
        <v>54</v>
      </c>
      <c r="B43" s="32" t="s">
        <v>52</v>
      </c>
      <c r="C43" s="36">
        <f>D16</f>
        <v>427.57</v>
      </c>
      <c r="D43" s="34">
        <f t="shared" si="3"/>
        <v>128.05000000000001</v>
      </c>
      <c r="E43" s="35">
        <v>153.66</v>
      </c>
      <c r="F43" s="35">
        <f>E44/E43</f>
        <v>1.1500065078745283</v>
      </c>
    </row>
    <row r="44" spans="1:7" ht="15" customHeight="1" x14ac:dyDescent="0.35">
      <c r="A44" s="95"/>
      <c r="B44" s="32" t="s">
        <v>83</v>
      </c>
      <c r="C44" s="36">
        <f>E16</f>
        <v>462.98</v>
      </c>
      <c r="D44" s="34">
        <f t="shared" si="3"/>
        <v>147.25833333333335</v>
      </c>
      <c r="E44" s="35">
        <v>176.71</v>
      </c>
      <c r="F44" s="35"/>
    </row>
    <row r="45" spans="1:7" x14ac:dyDescent="0.35">
      <c r="A45" s="95" t="s">
        <v>55</v>
      </c>
      <c r="B45" s="32" t="s">
        <v>52</v>
      </c>
      <c r="C45" s="36">
        <f>D17</f>
        <v>427.57</v>
      </c>
      <c r="D45" s="34">
        <f t="shared" si="3"/>
        <v>45.35</v>
      </c>
      <c r="E45" s="35">
        <v>54.42</v>
      </c>
      <c r="F45" s="35">
        <f>E46/E45</f>
        <v>1.1499448732083792</v>
      </c>
    </row>
    <row r="46" spans="1:7" x14ac:dyDescent="0.35">
      <c r="A46" s="95"/>
      <c r="B46" s="32" t="s">
        <v>83</v>
      </c>
      <c r="C46" s="36">
        <f>E17</f>
        <v>462.98</v>
      </c>
      <c r="D46" s="34">
        <f t="shared" si="3"/>
        <v>52.15</v>
      </c>
      <c r="E46" s="35">
        <v>62.58</v>
      </c>
      <c r="F46" s="35"/>
    </row>
    <row r="47" spans="1:7" x14ac:dyDescent="0.35">
      <c r="A47" s="95" t="s">
        <v>56</v>
      </c>
      <c r="B47" s="32" t="s">
        <v>52</v>
      </c>
      <c r="C47" s="47">
        <f>D14</f>
        <v>548.66999999999996</v>
      </c>
      <c r="D47" s="34">
        <f t="shared" si="3"/>
        <v>40.050000000000004</v>
      </c>
      <c r="E47" s="35">
        <v>48.06</v>
      </c>
      <c r="F47" s="35">
        <f>E48/E47</f>
        <v>1.0900957136912193</v>
      </c>
    </row>
    <row r="48" spans="1:7" ht="15" customHeight="1" x14ac:dyDescent="0.35">
      <c r="A48" s="95"/>
      <c r="B48" s="32" t="s">
        <v>83</v>
      </c>
      <c r="C48" s="37">
        <f>E14</f>
        <v>575.39</v>
      </c>
      <c r="D48" s="34">
        <f t="shared" si="3"/>
        <v>43.658333333333339</v>
      </c>
      <c r="E48" s="35">
        <v>52.39</v>
      </c>
      <c r="F48" s="35"/>
    </row>
    <row r="49" spans="1:6" ht="15" hidden="1" customHeight="1" x14ac:dyDescent="0.35">
      <c r="A49" s="95" t="s">
        <v>57</v>
      </c>
      <c r="B49" s="32" t="s">
        <v>3</v>
      </c>
      <c r="C49" s="38"/>
      <c r="D49" s="34">
        <f t="shared" si="3"/>
        <v>0</v>
      </c>
      <c r="E49" s="35"/>
      <c r="F49" s="35"/>
    </row>
    <row r="50" spans="1:6" ht="15" hidden="1" customHeight="1" x14ac:dyDescent="0.35">
      <c r="A50" s="95"/>
      <c r="B50" s="32" t="s">
        <v>52</v>
      </c>
      <c r="C50" s="33"/>
      <c r="D50" s="34">
        <f t="shared" si="3"/>
        <v>0</v>
      </c>
      <c r="E50" s="35"/>
      <c r="F50" s="35"/>
    </row>
    <row r="51" spans="1:6" ht="15" customHeight="1" x14ac:dyDescent="0.35">
      <c r="A51" s="95" t="s">
        <v>62</v>
      </c>
      <c r="B51" s="32" t="s">
        <v>52</v>
      </c>
      <c r="C51" s="38">
        <f>D12</f>
        <v>224.58</v>
      </c>
      <c r="D51" s="34">
        <f t="shared" si="3"/>
        <v>40.050000000000004</v>
      </c>
      <c r="E51" s="35">
        <v>48.06</v>
      </c>
      <c r="F51" s="35">
        <f>E52/E51</f>
        <v>1.0900957136912193</v>
      </c>
    </row>
    <row r="52" spans="1:6" ht="15" thickBot="1" x14ac:dyDescent="0.4">
      <c r="A52" s="96"/>
      <c r="B52" s="32" t="s">
        <v>83</v>
      </c>
      <c r="C52" s="50">
        <f>E12</f>
        <v>243.67</v>
      </c>
      <c r="D52" s="53">
        <f t="shared" si="3"/>
        <v>43.658333333333339</v>
      </c>
      <c r="E52" s="35">
        <v>52.39</v>
      </c>
    </row>
    <row r="53" spans="1:6" hidden="1" x14ac:dyDescent="0.35">
      <c r="A53" s="121"/>
      <c r="B53" s="48"/>
      <c r="C53" s="49"/>
      <c r="D53" s="52">
        <f t="shared" si="3"/>
        <v>32.091666666666669</v>
      </c>
      <c r="E53" s="35">
        <v>38.51</v>
      </c>
    </row>
    <row r="54" spans="1:6" ht="15" hidden="1" thickBot="1" x14ac:dyDescent="0.4">
      <c r="A54" s="96"/>
      <c r="B54" s="41"/>
      <c r="C54" s="42"/>
      <c r="D54" s="43">
        <f t="shared" si="3"/>
        <v>34.983333333333334</v>
      </c>
      <c r="E54" s="35">
        <v>41.98</v>
      </c>
    </row>
    <row r="56" spans="1:6" x14ac:dyDescent="0.35">
      <c r="A56" s="44"/>
      <c r="B56" s="45"/>
      <c r="C56" s="46"/>
      <c r="D56" s="46"/>
      <c r="E56" s="45"/>
    </row>
  </sheetData>
  <mergeCells count="29">
    <mergeCell ref="A47:A48"/>
    <mergeCell ref="A49:A50"/>
    <mergeCell ref="A51:A52"/>
    <mergeCell ref="A53:A54"/>
    <mergeCell ref="B31:B32"/>
    <mergeCell ref="A36:D36"/>
    <mergeCell ref="A39:A40"/>
    <mergeCell ref="A41:A42"/>
    <mergeCell ref="A43:A44"/>
    <mergeCell ref="A45:A46"/>
    <mergeCell ref="B24:B25"/>
    <mergeCell ref="C24:G24"/>
    <mergeCell ref="B27:B28"/>
    <mergeCell ref="A10:B10"/>
    <mergeCell ref="A15:B15"/>
    <mergeCell ref="E13:G13"/>
    <mergeCell ref="E10:G10"/>
    <mergeCell ref="A16:A17"/>
    <mergeCell ref="A18:B18"/>
    <mergeCell ref="A24:A25"/>
    <mergeCell ref="E15:G15"/>
    <mergeCell ref="A7:B7"/>
    <mergeCell ref="A2:E2"/>
    <mergeCell ref="A3:B4"/>
    <mergeCell ref="C3:C4"/>
    <mergeCell ref="D3:E3"/>
    <mergeCell ref="A5:B5"/>
    <mergeCell ref="E5:G5"/>
    <mergeCell ref="E7:G7"/>
  </mergeCells>
  <pageMargins left="0.70866141732283472" right="0.70866141732283472" top="0" bottom="0" header="0.31496062992125984" footer="0.31496062992125984"/>
  <pageSetup paperSize="9" scale="76" orientation="portrait" r:id="rId1"/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BCB5F-9421-40B8-88DE-DBA7CB635C1C}">
  <sheetPr>
    <pageSetUpPr fitToPage="1"/>
  </sheetPr>
  <dimension ref="A1:Q57"/>
  <sheetViews>
    <sheetView tabSelected="1" zoomScaleNormal="100" zoomScaleSheetLayoutView="100" workbookViewId="0">
      <selection activeCell="E49" sqref="E49"/>
    </sheetView>
  </sheetViews>
  <sheetFormatPr defaultRowHeight="14.5" x14ac:dyDescent="0.35"/>
  <cols>
    <col min="1" max="1" width="20.81640625" customWidth="1"/>
    <col min="2" max="2" width="16.26953125" customWidth="1"/>
    <col min="3" max="3" width="11.26953125" customWidth="1"/>
    <col min="4" max="4" width="14.453125" customWidth="1"/>
    <col min="5" max="5" width="10.81640625" customWidth="1"/>
    <col min="6" max="6" width="12.54296875" customWidth="1"/>
    <col min="7" max="7" width="13.7265625" customWidth="1"/>
    <col min="8" max="8" width="18.453125" customWidth="1"/>
    <col min="9" max="9" width="17.26953125" customWidth="1"/>
    <col min="10" max="10" width="14.81640625" customWidth="1"/>
    <col min="11" max="11" width="13" customWidth="1"/>
    <col min="12" max="12" width="12.26953125" bestFit="1" customWidth="1"/>
    <col min="13" max="13" width="12.1796875" bestFit="1" customWidth="1"/>
    <col min="14" max="14" width="12.26953125" bestFit="1" customWidth="1"/>
    <col min="15" max="15" width="12.1796875" bestFit="1" customWidth="1"/>
    <col min="16" max="16" width="12.26953125" bestFit="1" customWidth="1"/>
    <col min="17" max="17" width="12.1796875" bestFit="1" customWidth="1"/>
  </cols>
  <sheetData>
    <row r="1" spans="1:17" ht="9" customHeight="1" x14ac:dyDescent="0.35"/>
    <row r="2" spans="1:17" ht="29.25" customHeight="1" x14ac:dyDescent="0.35">
      <c r="A2" s="97" t="s">
        <v>92</v>
      </c>
      <c r="B2" s="110"/>
      <c r="C2" s="110"/>
      <c r="D2" s="129"/>
      <c r="E2" s="129"/>
      <c r="F2" s="97"/>
      <c r="G2" s="110"/>
    </row>
    <row r="3" spans="1:17" x14ac:dyDescent="0.35">
      <c r="A3" s="111" t="s">
        <v>1</v>
      </c>
      <c r="B3" s="112"/>
      <c r="C3" s="105" t="s">
        <v>2</v>
      </c>
      <c r="D3" s="101">
        <v>2022</v>
      </c>
      <c r="E3" s="102"/>
      <c r="F3" s="101">
        <v>2023</v>
      </c>
      <c r="G3" s="102"/>
      <c r="H3" s="68">
        <v>2024</v>
      </c>
      <c r="I3" s="85"/>
      <c r="J3" s="68">
        <v>2025</v>
      </c>
      <c r="K3" s="69"/>
      <c r="L3" s="68">
        <v>2026</v>
      </c>
      <c r="M3" s="69"/>
      <c r="N3" s="68">
        <v>2027</v>
      </c>
      <c r="O3" s="69"/>
      <c r="P3" s="68">
        <v>2028</v>
      </c>
      <c r="Q3" s="69"/>
    </row>
    <row r="4" spans="1:17" x14ac:dyDescent="0.35">
      <c r="A4" s="113"/>
      <c r="B4" s="114"/>
      <c r="C4" s="105"/>
      <c r="D4" s="1" t="s">
        <v>4</v>
      </c>
      <c r="E4" s="13" t="s">
        <v>83</v>
      </c>
      <c r="F4" s="1" t="s">
        <v>3</v>
      </c>
      <c r="G4" s="13" t="s">
        <v>4</v>
      </c>
      <c r="H4" s="1" t="s">
        <v>3</v>
      </c>
      <c r="I4" s="87" t="s">
        <v>4</v>
      </c>
      <c r="J4" s="1" t="s">
        <v>3</v>
      </c>
      <c r="K4" s="1" t="s">
        <v>4</v>
      </c>
      <c r="L4" s="1" t="s">
        <v>3</v>
      </c>
      <c r="M4" s="1" t="s">
        <v>4</v>
      </c>
      <c r="N4" s="1" t="s">
        <v>3</v>
      </c>
      <c r="O4" s="1" t="s">
        <v>4</v>
      </c>
      <c r="P4" s="1" t="s">
        <v>3</v>
      </c>
      <c r="Q4" s="1" t="s">
        <v>4</v>
      </c>
    </row>
    <row r="5" spans="1:17" ht="15" customHeight="1" x14ac:dyDescent="0.35">
      <c r="A5" s="105" t="s">
        <v>5</v>
      </c>
      <c r="B5" s="105"/>
      <c r="C5" s="2"/>
      <c r="D5" s="67" t="s">
        <v>93</v>
      </c>
      <c r="E5" s="125" t="s">
        <v>84</v>
      </c>
      <c r="F5" s="125"/>
      <c r="G5" s="125"/>
      <c r="H5" s="125" t="s">
        <v>98</v>
      </c>
      <c r="I5" s="107"/>
      <c r="J5" s="67"/>
      <c r="K5" s="84"/>
      <c r="L5" s="67"/>
      <c r="M5" s="84"/>
      <c r="N5" s="67"/>
      <c r="O5" s="84"/>
      <c r="P5" s="67"/>
      <c r="Q5" s="84"/>
    </row>
    <row r="6" spans="1:17" x14ac:dyDescent="0.35">
      <c r="A6" s="3" t="s">
        <v>8</v>
      </c>
      <c r="B6" s="4"/>
      <c r="C6" s="4" t="s">
        <v>9</v>
      </c>
      <c r="D6" s="79">
        <v>5899.71</v>
      </c>
      <c r="E6" s="79">
        <v>6337.92</v>
      </c>
      <c r="F6" s="4">
        <v>6337.92</v>
      </c>
      <c r="G6" s="4">
        <v>6337.92</v>
      </c>
      <c r="H6" s="4">
        <v>6337.92</v>
      </c>
      <c r="I6" s="79">
        <v>6811.44</v>
      </c>
      <c r="J6" s="4">
        <f>I6</f>
        <v>6811.44</v>
      </c>
      <c r="K6" s="4">
        <v>6944.87</v>
      </c>
      <c r="L6" s="4">
        <f>K6</f>
        <v>6944.87</v>
      </c>
      <c r="M6" s="4">
        <v>7104.47</v>
      </c>
      <c r="N6" s="4">
        <f>M6</f>
        <v>7104.47</v>
      </c>
      <c r="O6" s="4">
        <v>7286.09</v>
      </c>
      <c r="P6" s="4">
        <f>O6</f>
        <v>7286.09</v>
      </c>
      <c r="Q6" s="4">
        <v>7507.9</v>
      </c>
    </row>
    <row r="7" spans="1:17" ht="15" customHeight="1" x14ac:dyDescent="0.35">
      <c r="A7" s="105" t="s">
        <v>5</v>
      </c>
      <c r="B7" s="105"/>
      <c r="C7" s="4"/>
      <c r="D7" s="83" t="s">
        <v>76</v>
      </c>
      <c r="E7" s="101" t="s">
        <v>85</v>
      </c>
      <c r="F7" s="104"/>
      <c r="G7" s="104"/>
      <c r="H7" s="125" t="s">
        <v>97</v>
      </c>
      <c r="I7" s="107"/>
      <c r="J7" s="4"/>
      <c r="K7" s="84"/>
      <c r="L7" s="4"/>
      <c r="M7" s="84"/>
      <c r="N7" s="4"/>
      <c r="O7" s="84"/>
      <c r="P7" s="4"/>
      <c r="Q7" s="84"/>
    </row>
    <row r="8" spans="1:17" x14ac:dyDescent="0.35">
      <c r="A8" s="4" t="s">
        <v>12</v>
      </c>
      <c r="B8" s="4" t="s">
        <v>13</v>
      </c>
      <c r="C8" s="4" t="s">
        <v>14</v>
      </c>
      <c r="D8" s="80">
        <v>103.11</v>
      </c>
      <c r="E8" s="80">
        <v>114.4</v>
      </c>
      <c r="F8" s="4">
        <v>114.4</v>
      </c>
      <c r="G8" s="4">
        <v>114.4</v>
      </c>
      <c r="H8" s="4">
        <v>114.4</v>
      </c>
      <c r="I8" s="79">
        <v>121.91</v>
      </c>
      <c r="J8" s="4">
        <f t="shared" ref="J8:J14" si="0">I8</f>
        <v>121.91</v>
      </c>
      <c r="K8" s="4">
        <v>123.2</v>
      </c>
      <c r="L8" s="4">
        <f t="shared" ref="L8:L14" si="1">K8</f>
        <v>123.2</v>
      </c>
      <c r="M8" s="4">
        <v>125.09</v>
      </c>
      <c r="N8" s="4">
        <f t="shared" ref="N8:N14" si="2">M8</f>
        <v>125.09</v>
      </c>
      <c r="O8" s="4">
        <v>127.39</v>
      </c>
      <c r="P8" s="4">
        <f t="shared" ref="P8:P14" si="3">O8</f>
        <v>127.39</v>
      </c>
      <c r="Q8" s="4">
        <v>129.76</v>
      </c>
    </row>
    <row r="9" spans="1:17" ht="15" hidden="1" customHeight="1" x14ac:dyDescent="0.35">
      <c r="A9" s="4"/>
      <c r="B9" s="4" t="s">
        <v>15</v>
      </c>
      <c r="C9" s="4" t="s">
        <v>16</v>
      </c>
      <c r="D9" s="81"/>
      <c r="E9" s="81"/>
      <c r="F9" s="72"/>
      <c r="G9" s="4"/>
      <c r="H9" s="11"/>
      <c r="I9" s="72"/>
      <c r="J9" s="4">
        <f t="shared" si="0"/>
        <v>0</v>
      </c>
      <c r="K9" s="11"/>
      <c r="L9" s="4">
        <f t="shared" si="1"/>
        <v>0</v>
      </c>
      <c r="M9" s="11"/>
      <c r="N9" s="4">
        <f t="shared" si="2"/>
        <v>0</v>
      </c>
      <c r="O9" s="11"/>
      <c r="P9" s="4">
        <f t="shared" si="3"/>
        <v>0</v>
      </c>
      <c r="Q9" s="11"/>
    </row>
    <row r="10" spans="1:17" ht="15" customHeight="1" x14ac:dyDescent="0.35">
      <c r="A10" s="105" t="s">
        <v>5</v>
      </c>
      <c r="B10" s="105"/>
      <c r="C10" s="4"/>
      <c r="D10" s="83" t="s">
        <v>77</v>
      </c>
      <c r="E10" s="101" t="s">
        <v>86</v>
      </c>
      <c r="F10" s="104"/>
      <c r="G10" s="104"/>
      <c r="H10" s="125" t="s">
        <v>96</v>
      </c>
      <c r="I10" s="107"/>
      <c r="J10" s="4"/>
      <c r="K10" s="84"/>
      <c r="L10" s="4"/>
      <c r="M10" s="84"/>
      <c r="N10" s="4"/>
      <c r="O10" s="84"/>
      <c r="P10" s="4"/>
      <c r="Q10" s="84"/>
    </row>
    <row r="11" spans="1:17" x14ac:dyDescent="0.35">
      <c r="A11" s="4" t="s">
        <v>19</v>
      </c>
      <c r="B11" s="4" t="s">
        <v>21</v>
      </c>
      <c r="C11" s="4" t="s">
        <v>14</v>
      </c>
      <c r="D11" s="79">
        <v>121.6</v>
      </c>
      <c r="E11" s="79">
        <v>135.84</v>
      </c>
      <c r="F11" s="4">
        <v>135.84</v>
      </c>
      <c r="G11" s="4">
        <v>135.84</v>
      </c>
      <c r="H11" s="4">
        <v>135.84</v>
      </c>
      <c r="I11" s="79">
        <v>151.80000000000001</v>
      </c>
      <c r="J11" s="4">
        <f t="shared" si="0"/>
        <v>151.80000000000001</v>
      </c>
      <c r="K11" s="4">
        <v>153.94999999999999</v>
      </c>
      <c r="L11" s="4">
        <f t="shared" si="1"/>
        <v>153.94999999999999</v>
      </c>
      <c r="M11" s="4">
        <v>156.47999999999999</v>
      </c>
      <c r="N11" s="4">
        <f t="shared" si="2"/>
        <v>156.47999999999999</v>
      </c>
      <c r="O11" s="4">
        <v>159.35</v>
      </c>
      <c r="P11" s="4">
        <f t="shared" si="3"/>
        <v>159.35</v>
      </c>
      <c r="Q11" s="4">
        <v>162.81</v>
      </c>
    </row>
    <row r="12" spans="1:17" x14ac:dyDescent="0.35">
      <c r="A12" s="4"/>
      <c r="B12" s="4" t="s">
        <v>62</v>
      </c>
      <c r="C12" s="4" t="s">
        <v>14</v>
      </c>
      <c r="D12" s="79">
        <v>224.58</v>
      </c>
      <c r="E12" s="79">
        <v>243.67</v>
      </c>
      <c r="F12" s="4">
        <v>243.67</v>
      </c>
      <c r="G12" s="4">
        <v>243.67</v>
      </c>
      <c r="H12" s="4">
        <v>243.67</v>
      </c>
      <c r="I12" s="79">
        <v>299.97000000000003</v>
      </c>
      <c r="J12" s="4">
        <f t="shared" si="0"/>
        <v>299.97000000000003</v>
      </c>
      <c r="K12" s="4">
        <v>307.56</v>
      </c>
      <c r="L12" s="4">
        <f t="shared" si="1"/>
        <v>307.56</v>
      </c>
      <c r="M12" s="4">
        <v>316.02999999999997</v>
      </c>
      <c r="N12" s="4">
        <f t="shared" si="2"/>
        <v>316.02999999999997</v>
      </c>
      <c r="O12" s="4">
        <v>325.38</v>
      </c>
      <c r="P12" s="4">
        <f t="shared" si="3"/>
        <v>325.38</v>
      </c>
      <c r="Q12" s="4">
        <v>336.23</v>
      </c>
    </row>
    <row r="13" spans="1:17" ht="15" customHeight="1" x14ac:dyDescent="0.35">
      <c r="A13" s="4"/>
      <c r="B13" s="4"/>
      <c r="C13" s="4"/>
      <c r="D13" s="83" t="s">
        <v>77</v>
      </c>
      <c r="E13" s="101" t="s">
        <v>90</v>
      </c>
      <c r="F13" s="104"/>
      <c r="G13" s="104"/>
      <c r="H13" s="104" t="s">
        <v>96</v>
      </c>
      <c r="I13" s="102"/>
      <c r="J13" s="4"/>
      <c r="K13" s="69"/>
      <c r="L13" s="4"/>
      <c r="M13" s="69"/>
      <c r="N13" s="4"/>
      <c r="O13" s="69"/>
      <c r="P13" s="4"/>
      <c r="Q13" s="69"/>
    </row>
    <row r="14" spans="1:17" x14ac:dyDescent="0.35">
      <c r="B14" s="4" t="s">
        <v>24</v>
      </c>
      <c r="C14" s="4" t="s">
        <v>14</v>
      </c>
      <c r="D14" s="79">
        <v>548.66999999999996</v>
      </c>
      <c r="E14" s="79">
        <v>575.39</v>
      </c>
      <c r="F14" s="4">
        <v>575.39</v>
      </c>
      <c r="G14" s="4">
        <v>575.39</v>
      </c>
      <c r="H14" s="4">
        <v>575.39</v>
      </c>
      <c r="I14" s="79">
        <v>622.65</v>
      </c>
      <c r="J14" s="4">
        <f t="shared" si="0"/>
        <v>622.65</v>
      </c>
      <c r="K14" s="4">
        <v>631.16999999999996</v>
      </c>
      <c r="L14" s="4">
        <f t="shared" si="1"/>
        <v>631.16999999999996</v>
      </c>
      <c r="M14" s="4">
        <v>642.95000000000005</v>
      </c>
      <c r="N14" s="4">
        <f t="shared" si="2"/>
        <v>642.95000000000005</v>
      </c>
      <c r="O14" s="4">
        <v>657.11</v>
      </c>
      <c r="P14" s="4">
        <f t="shared" si="3"/>
        <v>657.11</v>
      </c>
      <c r="Q14" s="4">
        <v>675.86</v>
      </c>
    </row>
    <row r="15" spans="1:17" ht="15" customHeight="1" x14ac:dyDescent="0.35">
      <c r="A15" s="101" t="s">
        <v>5</v>
      </c>
      <c r="B15" s="102"/>
      <c r="C15" s="4"/>
      <c r="D15" s="67" t="s">
        <v>78</v>
      </c>
      <c r="E15" s="125" t="s">
        <v>91</v>
      </c>
      <c r="F15" s="125"/>
      <c r="G15" s="125"/>
      <c r="H15" s="104" t="s">
        <v>94</v>
      </c>
      <c r="I15" s="104"/>
      <c r="J15" s="101"/>
      <c r="K15" s="102"/>
      <c r="L15" s="101"/>
      <c r="M15" s="102"/>
      <c r="N15" s="101"/>
      <c r="O15" s="102"/>
      <c r="P15" s="101"/>
      <c r="Q15" s="102"/>
    </row>
    <row r="16" spans="1:17" ht="15" customHeight="1" x14ac:dyDescent="0.35">
      <c r="A16" s="123" t="s">
        <v>27</v>
      </c>
      <c r="B16" s="4" t="s">
        <v>28</v>
      </c>
      <c r="C16" s="4" t="s">
        <v>14</v>
      </c>
      <c r="D16" s="79">
        <v>427.57</v>
      </c>
      <c r="E16" s="79">
        <v>462.98</v>
      </c>
      <c r="F16" s="4">
        <v>462.98</v>
      </c>
      <c r="G16" s="4">
        <v>462.98</v>
      </c>
      <c r="H16" s="4">
        <v>462.98</v>
      </c>
      <c r="I16" s="79">
        <v>496.54</v>
      </c>
      <c r="J16" s="4">
        <f>I16</f>
        <v>496.54</v>
      </c>
      <c r="K16" s="4">
        <v>511.19</v>
      </c>
      <c r="L16" s="4">
        <f>K16</f>
        <v>511.19</v>
      </c>
      <c r="M16" s="4">
        <v>515.83000000000004</v>
      </c>
      <c r="N16" s="4">
        <f>M16</f>
        <v>515.83000000000004</v>
      </c>
      <c r="O16" s="4">
        <v>528.13</v>
      </c>
      <c r="P16" s="4">
        <f>O16</f>
        <v>528.13</v>
      </c>
      <c r="Q16" s="4">
        <v>542.69000000000005</v>
      </c>
    </row>
    <row r="17" spans="1:17" ht="15" customHeight="1" x14ac:dyDescent="0.35">
      <c r="A17" s="124"/>
      <c r="B17" s="4"/>
      <c r="C17" s="4"/>
      <c r="D17" s="79"/>
      <c r="E17" s="79"/>
      <c r="F17" s="4"/>
      <c r="G17" s="4"/>
      <c r="H17" s="86" t="s">
        <v>94</v>
      </c>
      <c r="I17" s="68" t="s">
        <v>95</v>
      </c>
      <c r="J17" s="86"/>
      <c r="K17" s="86"/>
      <c r="L17" s="4"/>
      <c r="M17" s="86"/>
      <c r="N17" s="86"/>
      <c r="O17" s="86"/>
      <c r="P17" s="86"/>
      <c r="Q17" s="86"/>
    </row>
    <row r="18" spans="1:17" x14ac:dyDescent="0.35">
      <c r="A18" s="124"/>
      <c r="B18" s="4" t="s">
        <v>29</v>
      </c>
      <c r="C18" s="4" t="s">
        <v>14</v>
      </c>
      <c r="D18" s="79">
        <v>427.57</v>
      </c>
      <c r="E18" s="79">
        <v>462.98</v>
      </c>
      <c r="F18" s="4">
        <v>462.98</v>
      </c>
      <c r="G18" s="4">
        <v>462.98</v>
      </c>
      <c r="H18" s="4">
        <v>462.98</v>
      </c>
      <c r="I18" s="79">
        <v>496.54</v>
      </c>
      <c r="J18" s="4">
        <f>I18</f>
        <v>496.54</v>
      </c>
      <c r="K18" s="4">
        <v>509.76</v>
      </c>
      <c r="L18" s="4">
        <f t="shared" ref="L18:N18" si="4">K18</f>
        <v>509.76</v>
      </c>
      <c r="M18" s="4">
        <v>523.64</v>
      </c>
      <c r="N18" s="4">
        <f t="shared" si="4"/>
        <v>523.64</v>
      </c>
      <c r="O18" s="4">
        <v>538.95000000000005</v>
      </c>
      <c r="P18" s="4">
        <f t="shared" ref="P18" si="5">O18</f>
        <v>538.95000000000005</v>
      </c>
      <c r="Q18" s="4">
        <v>556.67999999999995</v>
      </c>
    </row>
    <row r="19" spans="1:17" x14ac:dyDescent="0.35">
      <c r="A19" s="101" t="s">
        <v>30</v>
      </c>
      <c r="B19" s="102"/>
      <c r="C19" s="4"/>
      <c r="D19" s="79"/>
      <c r="E19" s="79"/>
      <c r="F19" s="73"/>
      <c r="G19" s="4"/>
      <c r="H19" s="78"/>
      <c r="I19" s="73"/>
      <c r="J19" s="78"/>
      <c r="K19" s="78"/>
      <c r="L19" s="78"/>
      <c r="M19" s="78"/>
      <c r="N19" s="78"/>
      <c r="O19" s="78"/>
      <c r="P19" s="78"/>
      <c r="Q19" s="78"/>
    </row>
    <row r="20" spans="1:17" ht="15" hidden="1" customHeight="1" x14ac:dyDescent="0.35">
      <c r="A20" s="4" t="s">
        <v>31</v>
      </c>
      <c r="B20" s="4"/>
      <c r="C20" s="4" t="s">
        <v>32</v>
      </c>
      <c r="D20" s="79"/>
      <c r="E20" s="79"/>
      <c r="F20" s="73"/>
      <c r="G20" s="4"/>
      <c r="H20" s="7">
        <f>F20</f>
        <v>0</v>
      </c>
      <c r="I20" s="73"/>
      <c r="J20" s="7">
        <f>H20</f>
        <v>0</v>
      </c>
      <c r="K20" s="78"/>
      <c r="L20" s="7">
        <f>J20</f>
        <v>0</v>
      </c>
      <c r="M20" s="78"/>
      <c r="N20" s="7">
        <f>L20</f>
        <v>0</v>
      </c>
      <c r="O20" s="78"/>
      <c r="P20" s="7">
        <f>N20</f>
        <v>0</v>
      </c>
      <c r="Q20" s="78"/>
    </row>
    <row r="21" spans="1:17" x14ac:dyDescent="0.35">
      <c r="A21" s="4" t="s">
        <v>33</v>
      </c>
      <c r="B21" s="4"/>
      <c r="C21" s="4" t="s">
        <v>14</v>
      </c>
      <c r="D21" s="79">
        <v>285.57</v>
      </c>
      <c r="E21" s="79"/>
      <c r="F21" s="73"/>
      <c r="G21" s="4"/>
      <c r="H21" s="6"/>
      <c r="I21" s="73"/>
      <c r="J21" s="6"/>
      <c r="K21" s="78"/>
      <c r="L21" s="6"/>
      <c r="M21" s="78"/>
      <c r="N21" s="6"/>
      <c r="O21" s="78"/>
      <c r="P21" s="6"/>
      <c r="Q21" s="78"/>
    </row>
    <row r="22" spans="1:17" x14ac:dyDescent="0.35">
      <c r="A22" s="44"/>
    </row>
    <row r="23" spans="1:17" x14ac:dyDescent="0.35">
      <c r="A23" s="44"/>
      <c r="B23" s="13" t="s">
        <v>99</v>
      </c>
    </row>
    <row r="25" spans="1:17" x14ac:dyDescent="0.35">
      <c r="A25" s="103" t="s">
        <v>35</v>
      </c>
      <c r="B25" s="103" t="s">
        <v>36</v>
      </c>
      <c r="C25" s="101" t="s">
        <v>37</v>
      </c>
      <c r="D25" s="104"/>
      <c r="E25" s="104"/>
      <c r="F25" s="104"/>
      <c r="G25" s="102"/>
      <c r="H25" s="88"/>
      <c r="I25" s="88"/>
    </row>
    <row r="26" spans="1:17" ht="43.5" x14ac:dyDescent="0.35">
      <c r="A26" s="103"/>
      <c r="B26" s="103"/>
      <c r="C26" s="77" t="s">
        <v>38</v>
      </c>
      <c r="D26" s="77" t="s">
        <v>39</v>
      </c>
      <c r="E26" s="77" t="s">
        <v>40</v>
      </c>
      <c r="F26" s="77" t="s">
        <v>41</v>
      </c>
      <c r="G26" s="15" t="s">
        <v>42</v>
      </c>
    </row>
    <row r="27" spans="1:17" x14ac:dyDescent="0.35">
      <c r="A27" s="76" t="s">
        <v>88</v>
      </c>
      <c r="B27" s="75"/>
      <c r="C27" s="75"/>
      <c r="D27" s="75"/>
      <c r="E27" s="75"/>
      <c r="F27" s="75"/>
      <c r="G27" s="74"/>
    </row>
    <row r="28" spans="1:17" x14ac:dyDescent="0.35">
      <c r="A28" s="4" t="s">
        <v>44</v>
      </c>
      <c r="B28" s="118">
        <f>F6</f>
        <v>6337.92</v>
      </c>
      <c r="C28" s="20">
        <v>1439.87</v>
      </c>
      <c r="D28" s="20">
        <v>1773.31</v>
      </c>
      <c r="E28" s="20">
        <v>1953.21</v>
      </c>
      <c r="F28" s="20">
        <v>2180.77</v>
      </c>
      <c r="G28" s="20">
        <v>2381.13</v>
      </c>
    </row>
    <row r="29" spans="1:17" x14ac:dyDescent="0.35">
      <c r="A29" s="4" t="s">
        <v>74</v>
      </c>
      <c r="B29" s="119"/>
      <c r="C29" s="20">
        <f>C28/1.2</f>
        <v>1199.8916666666667</v>
      </c>
      <c r="D29" s="20">
        <f t="shared" ref="D29:G29" si="6">D28/1.2</f>
        <v>1477.7583333333334</v>
      </c>
      <c r="E29" s="20">
        <f t="shared" si="6"/>
        <v>1627.6750000000002</v>
      </c>
      <c r="F29" s="20">
        <f t="shared" si="6"/>
        <v>1817.3083333333334</v>
      </c>
      <c r="G29" s="20">
        <f t="shared" si="6"/>
        <v>1984.2750000000001</v>
      </c>
    </row>
    <row r="30" spans="1:17" x14ac:dyDescent="0.35">
      <c r="A30" s="54" t="s">
        <v>45</v>
      </c>
      <c r="B30" s="54"/>
      <c r="C30" s="23">
        <f>C28*100/$B$28</f>
        <v>22.718336615167122</v>
      </c>
      <c r="D30" s="23">
        <f t="shared" ref="D30:G30" si="7">D28*100/$B$28</f>
        <v>27.97936862566899</v>
      </c>
      <c r="E30" s="23">
        <f t="shared" si="7"/>
        <v>30.817839291123903</v>
      </c>
      <c r="F30" s="23">
        <f t="shared" si="7"/>
        <v>34.408291679289107</v>
      </c>
      <c r="G30" s="23">
        <f t="shared" si="7"/>
        <v>37.569581187518935</v>
      </c>
    </row>
    <row r="31" spans="1:17" x14ac:dyDescent="0.35">
      <c r="A31" s="76" t="s">
        <v>101</v>
      </c>
      <c r="B31" s="76"/>
      <c r="C31" s="76"/>
      <c r="D31" s="76"/>
      <c r="E31" s="76"/>
      <c r="F31" s="76"/>
      <c r="G31" s="76"/>
    </row>
    <row r="32" spans="1:17" x14ac:dyDescent="0.35">
      <c r="A32" s="91" t="s">
        <v>44</v>
      </c>
      <c r="B32" s="118">
        <f>I6</f>
        <v>6811.44</v>
      </c>
      <c r="C32" s="90">
        <v>1702.79</v>
      </c>
      <c r="D32" s="90">
        <v>2097.11</v>
      </c>
      <c r="E32" s="90">
        <v>2309.87</v>
      </c>
      <c r="F32" s="90">
        <v>2578.9699999999998</v>
      </c>
      <c r="G32" s="90">
        <v>2815.92</v>
      </c>
    </row>
    <row r="33" spans="1:7" x14ac:dyDescent="0.35">
      <c r="A33" s="4" t="s">
        <v>74</v>
      </c>
      <c r="B33" s="119"/>
      <c r="C33" s="20">
        <f>C32/1.2</f>
        <v>1418.9916666666668</v>
      </c>
      <c r="D33" s="20">
        <f t="shared" ref="D33:G33" si="8">D32/1.2</f>
        <v>1747.5916666666669</v>
      </c>
      <c r="E33" s="20">
        <f t="shared" si="8"/>
        <v>1924.8916666666667</v>
      </c>
      <c r="F33" s="20">
        <f t="shared" si="8"/>
        <v>2149.1416666666664</v>
      </c>
      <c r="G33" s="20">
        <f t="shared" si="8"/>
        <v>2346.6000000000004</v>
      </c>
    </row>
    <row r="34" spans="1:7" x14ac:dyDescent="0.35">
      <c r="A34" s="54" t="s">
        <v>45</v>
      </c>
      <c r="B34" s="54"/>
      <c r="C34" s="23">
        <f>C32*100/$B$32</f>
        <v>24.998972317160543</v>
      </c>
      <c r="D34" s="23">
        <f>D32*100/$B$32</f>
        <v>30.788056563663485</v>
      </c>
      <c r="E34" s="23">
        <f>E32*100/$B$32</f>
        <v>33.911625148279953</v>
      </c>
      <c r="F34" s="23">
        <f>F32*100/$B$32</f>
        <v>37.86233160682616</v>
      </c>
      <c r="G34" s="23">
        <f>G32*100/$B$32</f>
        <v>41.341038018392588</v>
      </c>
    </row>
    <row r="35" spans="1:7" x14ac:dyDescent="0.35">
      <c r="C35" s="35">
        <f>C32/C28</f>
        <v>1.1825998180391286</v>
      </c>
      <c r="D35" s="35">
        <f>D32/D28</f>
        <v>1.1825963875464527</v>
      </c>
      <c r="E35" s="35">
        <f>E32/E28</f>
        <v>1.182601973162128</v>
      </c>
      <c r="F35" s="35">
        <f>F32/F28</f>
        <v>1.1825960555216735</v>
      </c>
      <c r="G35" s="35">
        <f>G32/G28</f>
        <v>1.1825981781759081</v>
      </c>
    </row>
    <row r="37" spans="1:7" ht="28.5" customHeight="1" x14ac:dyDescent="0.35">
      <c r="A37" s="97" t="s">
        <v>100</v>
      </c>
      <c r="B37" s="97"/>
      <c r="C37" s="97"/>
      <c r="D37" s="97"/>
      <c r="E37" s="97"/>
      <c r="F37" s="97"/>
      <c r="G37" s="25"/>
    </row>
    <row r="38" spans="1:7" ht="15" thickBot="1" x14ac:dyDescent="0.4">
      <c r="A38" s="26"/>
      <c r="B38" s="26"/>
      <c r="C38" s="26"/>
      <c r="D38" s="26"/>
      <c r="E38" s="27"/>
    </row>
    <row r="39" spans="1:7" ht="30" customHeight="1" x14ac:dyDescent="0.35">
      <c r="A39" s="28" t="s">
        <v>48</v>
      </c>
      <c r="B39" s="29" t="s">
        <v>35</v>
      </c>
      <c r="C39" s="29" t="s">
        <v>36</v>
      </c>
      <c r="D39" s="30" t="s">
        <v>49</v>
      </c>
      <c r="E39" s="89" t="s">
        <v>50</v>
      </c>
      <c r="F39" t="s">
        <v>73</v>
      </c>
    </row>
    <row r="40" spans="1:7" x14ac:dyDescent="0.35">
      <c r="A40" s="128" t="s">
        <v>51</v>
      </c>
      <c r="B40" s="32" t="s">
        <v>3</v>
      </c>
      <c r="C40" s="33">
        <f>F8</f>
        <v>114.4</v>
      </c>
      <c r="D40" s="34">
        <f>E40/1.2</f>
        <v>86.24166666666666</v>
      </c>
      <c r="E40" s="35">
        <v>103.49</v>
      </c>
      <c r="F40" s="35">
        <f>E41/E40</f>
        <v>1.1935452700744034</v>
      </c>
    </row>
    <row r="41" spans="1:7" x14ac:dyDescent="0.35">
      <c r="A41" s="128"/>
      <c r="B41" s="92" t="s">
        <v>52</v>
      </c>
      <c r="C41" s="33">
        <f>I8</f>
        <v>121.91</v>
      </c>
      <c r="D41" s="34">
        <f>E41/1.2</f>
        <v>102.93333333333334</v>
      </c>
      <c r="E41" s="94">
        <v>123.52</v>
      </c>
      <c r="F41" s="35"/>
    </row>
    <row r="42" spans="1:7" ht="15" hidden="1" customHeight="1" x14ac:dyDescent="0.35">
      <c r="A42" s="128" t="s">
        <v>53</v>
      </c>
      <c r="B42" s="32" t="s">
        <v>3</v>
      </c>
      <c r="C42" s="33"/>
      <c r="D42" s="34">
        <f t="shared" ref="D42:F55" si="9">E42/1.2</f>
        <v>0</v>
      </c>
      <c r="E42" s="35"/>
      <c r="F42" s="35"/>
    </row>
    <row r="43" spans="1:7" hidden="1" x14ac:dyDescent="0.35">
      <c r="A43" s="128"/>
      <c r="B43" s="32" t="s">
        <v>52</v>
      </c>
      <c r="C43" s="33"/>
      <c r="D43" s="34">
        <f t="shared" si="9"/>
        <v>0</v>
      </c>
      <c r="E43" s="35"/>
      <c r="F43" s="35"/>
    </row>
    <row r="44" spans="1:7" x14ac:dyDescent="0.35">
      <c r="A44" s="126" t="s">
        <v>54</v>
      </c>
      <c r="B44" s="32" t="s">
        <v>3</v>
      </c>
      <c r="C44" s="36">
        <f>F16</f>
        <v>462.98</v>
      </c>
      <c r="D44" s="34">
        <f t="shared" si="9"/>
        <v>128.05000000000001</v>
      </c>
      <c r="E44" s="35">
        <v>153.66</v>
      </c>
      <c r="F44" s="35">
        <f>E45/E44</f>
        <v>1.2592737212026552</v>
      </c>
    </row>
    <row r="45" spans="1:7" ht="15" customHeight="1" x14ac:dyDescent="0.35">
      <c r="A45" s="126"/>
      <c r="B45" s="92" t="s">
        <v>52</v>
      </c>
      <c r="C45" s="36">
        <f>I16</f>
        <v>496.54</v>
      </c>
      <c r="D45" s="34">
        <f t="shared" si="9"/>
        <v>161.25</v>
      </c>
      <c r="E45" s="94">
        <v>193.5</v>
      </c>
      <c r="F45" s="35"/>
    </row>
    <row r="46" spans="1:7" x14ac:dyDescent="0.35">
      <c r="A46" s="126" t="s">
        <v>55</v>
      </c>
      <c r="B46" s="32" t="s">
        <v>3</v>
      </c>
      <c r="C46" s="36">
        <f>F18</f>
        <v>462.98</v>
      </c>
      <c r="D46" s="34">
        <f t="shared" si="9"/>
        <v>45.35</v>
      </c>
      <c r="E46" s="35">
        <v>54.42</v>
      </c>
      <c r="F46" s="35">
        <f>E47/E46</f>
        <v>1.2592796765894891</v>
      </c>
    </row>
    <row r="47" spans="1:7" x14ac:dyDescent="0.35">
      <c r="A47" s="126"/>
      <c r="B47" s="92" t="s">
        <v>52</v>
      </c>
      <c r="C47" s="36">
        <f>C45</f>
        <v>496.54</v>
      </c>
      <c r="D47" s="34">
        <f t="shared" si="9"/>
        <v>57.108333333333334</v>
      </c>
      <c r="E47" s="94">
        <v>68.53</v>
      </c>
      <c r="F47" s="35"/>
    </row>
    <row r="48" spans="1:7" x14ac:dyDescent="0.35">
      <c r="A48" s="126" t="s">
        <v>56</v>
      </c>
      <c r="B48" s="32" t="s">
        <v>3</v>
      </c>
      <c r="C48" s="47">
        <f>F14</f>
        <v>575.39</v>
      </c>
      <c r="D48" s="34">
        <f t="shared" si="9"/>
        <v>40.050000000000004</v>
      </c>
      <c r="E48" s="35">
        <v>48.06</v>
      </c>
      <c r="F48" s="35">
        <f>E49/E48</f>
        <v>1.1883062838119016</v>
      </c>
    </row>
    <row r="49" spans="1:7" ht="15" customHeight="1" x14ac:dyDescent="0.35">
      <c r="A49" s="126"/>
      <c r="B49" s="92" t="s">
        <v>52</v>
      </c>
      <c r="C49" s="37">
        <f>I14</f>
        <v>622.65</v>
      </c>
      <c r="D49" s="34">
        <f t="shared" si="9"/>
        <v>47.591666666666669</v>
      </c>
      <c r="E49" s="94">
        <v>57.11</v>
      </c>
      <c r="F49" s="35"/>
    </row>
    <row r="50" spans="1:7" ht="15" hidden="1" customHeight="1" x14ac:dyDescent="0.35">
      <c r="A50" s="126" t="s">
        <v>57</v>
      </c>
      <c r="B50" s="32" t="s">
        <v>3</v>
      </c>
      <c r="C50" s="38"/>
      <c r="D50" s="34">
        <f t="shared" si="9"/>
        <v>0</v>
      </c>
      <c r="E50" s="35"/>
      <c r="F50" s="35"/>
    </row>
    <row r="51" spans="1:7" ht="15" hidden="1" customHeight="1" x14ac:dyDescent="0.35">
      <c r="A51" s="126"/>
      <c r="B51" s="32" t="s">
        <v>52</v>
      </c>
      <c r="C51" s="33"/>
      <c r="D51" s="34">
        <f t="shared" si="9"/>
        <v>0</v>
      </c>
      <c r="E51" s="35"/>
      <c r="F51" s="35"/>
    </row>
    <row r="52" spans="1:7" ht="15" customHeight="1" x14ac:dyDescent="0.35">
      <c r="A52" s="126" t="s">
        <v>62</v>
      </c>
      <c r="B52" s="32" t="s">
        <v>3</v>
      </c>
      <c r="C52" s="38">
        <f>F12</f>
        <v>243.67</v>
      </c>
      <c r="D52" s="34">
        <f t="shared" si="9"/>
        <v>40.050000000000004</v>
      </c>
      <c r="E52" s="35">
        <v>48.06</v>
      </c>
      <c r="F52" s="35">
        <f>E53/E52</f>
        <v>1.1883062838119016</v>
      </c>
    </row>
    <row r="53" spans="1:7" ht="15" thickBot="1" x14ac:dyDescent="0.4">
      <c r="A53" s="127"/>
      <c r="B53" s="93" t="s">
        <v>52</v>
      </c>
      <c r="C53" s="50">
        <f>I12</f>
        <v>299.97000000000003</v>
      </c>
      <c r="D53" s="53">
        <f t="shared" si="9"/>
        <v>47.591666666666669</v>
      </c>
      <c r="E53" s="94">
        <v>57.11</v>
      </c>
    </row>
    <row r="54" spans="1:7" hidden="1" x14ac:dyDescent="0.35">
      <c r="A54" s="121"/>
      <c r="B54" s="48"/>
      <c r="C54" s="49"/>
      <c r="D54" s="49"/>
      <c r="E54" s="49"/>
      <c r="F54" s="52">
        <f t="shared" si="9"/>
        <v>32.091666666666669</v>
      </c>
      <c r="G54" s="35">
        <v>38.51</v>
      </c>
    </row>
    <row r="55" spans="1:7" ht="15" hidden="1" thickBot="1" x14ac:dyDescent="0.4">
      <c r="A55" s="96"/>
      <c r="B55" s="41"/>
      <c r="C55" s="42"/>
      <c r="D55" s="82"/>
      <c r="E55" s="82"/>
      <c r="F55" s="43">
        <f t="shared" si="9"/>
        <v>34.983333333333334</v>
      </c>
      <c r="G55" s="35">
        <v>41.98</v>
      </c>
    </row>
    <row r="57" spans="1:7" x14ac:dyDescent="0.35">
      <c r="A57" s="44"/>
      <c r="B57" s="45"/>
      <c r="C57" s="46"/>
      <c r="D57" s="46"/>
      <c r="E57" s="46"/>
      <c r="F57" s="46"/>
      <c r="G57" s="45"/>
    </row>
  </sheetData>
  <mergeCells count="39">
    <mergeCell ref="A7:B7"/>
    <mergeCell ref="A10:B10"/>
    <mergeCell ref="A15:B15"/>
    <mergeCell ref="A2:G2"/>
    <mergeCell ref="A3:B4"/>
    <mergeCell ref="C3:C4"/>
    <mergeCell ref="F3:G3"/>
    <mergeCell ref="A5:B5"/>
    <mergeCell ref="D3:E3"/>
    <mergeCell ref="A16:A18"/>
    <mergeCell ref="A19:B19"/>
    <mergeCell ref="A25:A26"/>
    <mergeCell ref="B25:B26"/>
    <mergeCell ref="B28:B29"/>
    <mergeCell ref="A48:A49"/>
    <mergeCell ref="A50:A51"/>
    <mergeCell ref="A52:A53"/>
    <mergeCell ref="A54:A55"/>
    <mergeCell ref="B32:B33"/>
    <mergeCell ref="A37:F37"/>
    <mergeCell ref="A40:A41"/>
    <mergeCell ref="A42:A43"/>
    <mergeCell ref="A44:A45"/>
    <mergeCell ref="A46:A47"/>
    <mergeCell ref="J15:K15"/>
    <mergeCell ref="L15:M15"/>
    <mergeCell ref="N15:O15"/>
    <mergeCell ref="P15:Q15"/>
    <mergeCell ref="H13:I13"/>
    <mergeCell ref="H10:I10"/>
    <mergeCell ref="H7:I7"/>
    <mergeCell ref="H5:I5"/>
    <mergeCell ref="C25:G25"/>
    <mergeCell ref="H15:I15"/>
    <mergeCell ref="E13:G13"/>
    <mergeCell ref="E15:G15"/>
    <mergeCell ref="E10:G10"/>
    <mergeCell ref="E7:G7"/>
    <mergeCell ref="E5:G5"/>
  </mergeCells>
  <phoneticPr fontId="2" type="noConversion"/>
  <pageMargins left="0.51181102362204722" right="0.51181102362204722" top="0.78740157480314965" bottom="0" header="0.31496062992125984" footer="0.31496062992125984"/>
  <pageSetup paperSize="9" scale="43" orientation="portrait" r:id="rId1"/>
  <colBreaks count="1" manualBreakCount="1">
    <brk id="7" max="5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2019-23</vt:lpstr>
      <vt:lpstr>2020-23</vt:lpstr>
      <vt:lpstr>2022-23 (2)</vt:lpstr>
      <vt:lpstr>2022 дек-2023</vt:lpstr>
      <vt:lpstr>2024</vt:lpstr>
      <vt:lpstr>'2019-23'!Область_печати</vt:lpstr>
      <vt:lpstr>'2020-23'!Область_печати</vt:lpstr>
      <vt:lpstr>'2022 дек-2023'!Область_печати</vt:lpstr>
      <vt:lpstr>'2022-23 (2)'!Область_печати</vt:lpstr>
      <vt:lpstr>'2024'!Область_печати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 Николаевна Бердюгина</dc:creator>
  <cp:lastModifiedBy>Васильева Анна Олеговна</cp:lastModifiedBy>
  <cp:lastPrinted>2024-06-25T07:00:30Z</cp:lastPrinted>
  <dcterms:created xsi:type="dcterms:W3CDTF">2019-02-19T01:19:07Z</dcterms:created>
  <dcterms:modified xsi:type="dcterms:W3CDTF">2024-06-26T11:05:19Z</dcterms:modified>
</cp:coreProperties>
</file>